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codeName="ThisWorkbook" defaultThemeVersion="166925"/>
  <mc:AlternateContent xmlns:mc="http://schemas.openxmlformats.org/markup-compatibility/2006">
    <mc:Choice Requires="x15">
      <x15ac:absPath xmlns:x15ac="http://schemas.microsoft.com/office/spreadsheetml/2010/11/ac" url="C:\Users\madel\OneDrive\Documents\KPC\2021\Discipline Comms\Dressage\4 Oct\"/>
    </mc:Choice>
  </mc:AlternateContent>
  <xr:revisionPtr revIDLastSave="0" documentId="8_{0170F4E0-155C-4E83-A227-F394976D8FC6}" xr6:coauthVersionLast="47" xr6:coauthVersionMax="47" xr10:uidLastSave="{00000000-0000-0000-0000-000000000000}"/>
  <bookViews>
    <workbookView xWindow="-108" yWindow="-108" windowWidth="23256" windowHeight="12576" firstSheet="1" activeTab="1" xr2:uid="{00000000-000D-0000-FFFF-FFFF00000000}"/>
  </bookViews>
  <sheets>
    <sheet name="Instructions for Use" sheetId="2" state="hidden" r:id="rId1"/>
    <sheet name="Index + Adults" sheetId="1" r:id="rId2"/>
    <sheet name="Juniors &amp; Para" sheetId="3" r:id="rId3"/>
    <sheet name="Children &amp; Pony Rider" sheetId="4" r:id="rId4"/>
  </sheets>
  <definedNames>
    <definedName name="_xlnm._FilterDatabase" localSheetId="3" hidden="1">'Children &amp; Pony Rider'!#REF!</definedName>
    <definedName name="_xlnm._FilterDatabase" localSheetId="1" hidden="1">'Index + Adults'!$C$217:$J$217</definedName>
    <definedName name="_xlnm._FilterDatabase" localSheetId="2" hidden="1">'Juniors &amp; Para'!#REF!</definedName>
    <definedName name="Adult_Advanced">'Index + Adults'!$E$388</definedName>
    <definedName name="Adult_Big_Tour">'Index + Adults'!$E$518</definedName>
    <definedName name="Adult_Elem_Med">'Index + Adults'!$E$286</definedName>
    <definedName name="Adult_Elementary">'Index + Adults'!$E$213</definedName>
    <definedName name="Adult_Medium">'Index + Adults'!$E$337</definedName>
    <definedName name="Adult_Medium_Tour">'Index + Adults'!$E$480</definedName>
    <definedName name="Adult_Novice">'Index + Adults'!$E$114</definedName>
    <definedName name="Adult_Prelim">'Index + Adults'!$E$42</definedName>
    <definedName name="Adult_Small_Tour">'Index + Adults'!$E$442</definedName>
    <definedName name="Children_Elem___Medium">'Children &amp; Pony Rider'!$E$212</definedName>
    <definedName name="Children_Elementary">'Children &amp; Pony Rider'!$E$156</definedName>
    <definedName name="Children_Medium">'Children &amp; Pony Rider'!$E$247</definedName>
    <definedName name="Childrens_Novice">'Children &amp; Pony Rider'!$E$80</definedName>
    <definedName name="Childrens_Prelim">'Children &amp; Pony Rider'!$E$4</definedName>
    <definedName name="Junior_Advanced" localSheetId="2">'Juniors &amp; Para'!$E$169</definedName>
    <definedName name="Junior_Elem_Med" localSheetId="2">'Juniors &amp; Para'!$E$115</definedName>
    <definedName name="Junior_Elementary" localSheetId="2">'Juniors &amp; Para'!$E$75</definedName>
    <definedName name="Junior_Medium" localSheetId="2">'Juniors &amp; Para'!$E$142</definedName>
    <definedName name="Junior_Novice" localSheetId="2">'Juniors &amp; Para'!$E$35</definedName>
    <definedName name="Junior_Prelim" localSheetId="2">'Juniors &amp; Para'!$E$2</definedName>
    <definedName name="Junior_Small_Tour" localSheetId="2">'Juniors &amp; Para'!$E$196</definedName>
    <definedName name="Para_Equestrian_Grade_1__formerly_Grade_1a">'Juniors &amp; Para'!$E$227</definedName>
    <definedName name="Para_Equestrian_Grade_II__formerly_Grade_1b">'Juniors &amp; Para'!$E$239</definedName>
    <definedName name="Para_Equestrian_Grade_III__formerly_Grade_II">'Juniors &amp; Para'!$E$251</definedName>
    <definedName name="Para_Equestrian_Grade_IV__formerly_Grade_III">'Juniors &amp; Para'!$E$263</definedName>
    <definedName name="Para_Equestrian_Grade_V__formerly_Grade_IV">'Juniors &amp; Para'!$E$275</definedName>
    <definedName name="Pony_Rider_Elem___Medium">'Children &amp; Pony Rider'!$E$226</definedName>
    <definedName name="Pony_Rider_Elementary">'Children &amp; Pony Rider'!$E$181</definedName>
    <definedName name="Pony_Rider_Medium">'Children &amp; Pony Rider'!$E$253</definedName>
    <definedName name="Pony_Rider_Novice">'Children &amp; Pony Rider'!$E$114</definedName>
    <definedName name="Pony_Rider_Prelim">'Children &amp; Pony Rider'!$E$38</definedName>
    <definedName name="_xlnm.Print_Area" localSheetId="3">'Children &amp; Pony Rider'!$C$1:$K$270</definedName>
    <definedName name="_xlnm.Print_Area" localSheetId="1">'Index + Adults'!$C$1:$K$553</definedName>
    <definedName name="_xlnm.Print_Area" localSheetId="0">'Instructions for Use'!$A$1:$N$15</definedName>
    <definedName name="_xlnm.Print_Area" localSheetId="2">'Juniors &amp; Para'!$C$1:$K$285</definedName>
    <definedName name="_xlnm.Print_Titles" localSheetId="3">'Children &amp; Pony Rider'!$1:$1</definedName>
    <definedName name="_xlnm.Print_Titles" localSheetId="1">'Index + Adults'!$1:$1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3" i="4" l="1"/>
  <c r="I75" i="4" l="1"/>
  <c r="I440" i="1"/>
  <c r="I209" i="1"/>
  <c r="I210" i="1"/>
  <c r="I9" i="3"/>
  <c r="I33" i="3"/>
  <c r="E480" i="1"/>
  <c r="G480" i="1"/>
  <c r="H480" i="1"/>
  <c r="E481" i="1"/>
  <c r="G481" i="1"/>
  <c r="H481" i="1"/>
  <c r="I29" i="3"/>
  <c r="I46" i="3"/>
  <c r="I43" i="3"/>
  <c r="I49" i="3"/>
  <c r="I41" i="3"/>
  <c r="I44" i="3"/>
  <c r="I52" i="3"/>
  <c r="I54" i="3"/>
  <c r="I56" i="3"/>
  <c r="I59" i="3"/>
  <c r="I60" i="3"/>
  <c r="I61" i="3"/>
  <c r="I62" i="3"/>
  <c r="I63" i="3"/>
  <c r="I64" i="3"/>
  <c r="I65" i="3"/>
  <c r="I66" i="3"/>
  <c r="I68" i="3"/>
  <c r="I70" i="3"/>
  <c r="I71" i="3"/>
  <c r="I73" i="3"/>
  <c r="I69" i="3"/>
  <c r="I72" i="3"/>
  <c r="I49" i="1"/>
  <c r="I70" i="1"/>
  <c r="I48" i="1"/>
  <c r="I63" i="1"/>
  <c r="I74" i="1"/>
  <c r="I76" i="1"/>
  <c r="I64" i="1"/>
  <c r="I69" i="1"/>
  <c r="I68" i="1"/>
  <c r="I73" i="1"/>
  <c r="I72" i="1"/>
  <c r="I67" i="1"/>
  <c r="I66" i="1"/>
  <c r="I65" i="1"/>
  <c r="I62" i="1"/>
  <c r="I61" i="1"/>
  <c r="I60" i="1"/>
  <c r="I59" i="1"/>
  <c r="I58" i="1"/>
  <c r="I57" i="1"/>
  <c r="I56" i="1"/>
  <c r="I54" i="1"/>
  <c r="I53" i="1"/>
  <c r="I51" i="1"/>
  <c r="I110" i="3"/>
  <c r="I139" i="1" l="1"/>
  <c r="I174" i="1"/>
  <c r="I176" i="1"/>
  <c r="I166" i="1"/>
  <c r="I129" i="1"/>
  <c r="I122" i="1"/>
  <c r="I158" i="1"/>
  <c r="I118" i="1"/>
  <c r="I152" i="1"/>
  <c r="I168" i="1"/>
  <c r="I130" i="1"/>
  <c r="I161" i="1"/>
  <c r="I119" i="1"/>
  <c r="I8" i="4"/>
  <c r="I109" i="3" l="1"/>
  <c r="B251" i="4"/>
  <c r="B256" i="4" s="1"/>
  <c r="B257" i="4" s="1"/>
  <c r="B258" i="4" s="1"/>
  <c r="B259" i="4" s="1"/>
  <c r="B260" i="4" s="1"/>
  <c r="B261" i="4" s="1"/>
  <c r="B262" i="4" s="1"/>
  <c r="B263" i="4" s="1"/>
  <c r="B264" i="4" s="1"/>
  <c r="B265" i="4" s="1"/>
  <c r="B216" i="4"/>
  <c r="B217" i="4" s="1"/>
  <c r="B218" i="4" s="1"/>
  <c r="B219" i="4" s="1"/>
  <c r="B220" i="4" s="1"/>
  <c r="B221" i="4" s="1"/>
  <c r="B222" i="4" s="1"/>
  <c r="B223" i="4" s="1"/>
  <c r="B224" i="4" s="1"/>
  <c r="B229" i="4" s="1"/>
  <c r="B230" i="4" s="1"/>
  <c r="B231" i="4" s="1"/>
  <c r="B232" i="4" s="1"/>
  <c r="B233" i="4" s="1"/>
  <c r="B234" i="4" s="1"/>
  <c r="B235" i="4" s="1"/>
  <c r="B236" i="4" s="1"/>
  <c r="B237" i="4" s="1"/>
  <c r="B238" i="4" s="1"/>
  <c r="B160" i="4"/>
  <c r="B161" i="4" s="1"/>
  <c r="B162" i="4" s="1"/>
  <c r="B163" i="4" s="1"/>
  <c r="B164" i="4" s="1"/>
  <c r="B165" i="4" s="1"/>
  <c r="B166" i="4" s="1"/>
  <c r="B167" i="4" s="1"/>
  <c r="B168" i="4" s="1"/>
  <c r="B169" i="4" s="1"/>
  <c r="B170" i="4" s="1"/>
  <c r="B171" i="4" s="1"/>
  <c r="B172" i="4" s="1"/>
  <c r="B173" i="4" s="1"/>
  <c r="B174" i="4" s="1"/>
  <c r="B175" i="4" s="1"/>
  <c r="B176" i="4" s="1"/>
  <c r="B177" i="4" s="1"/>
  <c r="B178" i="4" s="1"/>
  <c r="B184" i="4" s="1"/>
  <c r="B185" i="4" s="1"/>
  <c r="B186" i="4" s="1"/>
  <c r="B187" i="4" s="1"/>
  <c r="B188" i="4" s="1"/>
  <c r="B189" i="4" s="1"/>
  <c r="B190" i="4" s="1"/>
  <c r="B191" i="4" s="1"/>
  <c r="B192" i="4" s="1"/>
  <c r="B193" i="4" s="1"/>
  <c r="B194" i="4" s="1"/>
  <c r="B195" i="4" s="1"/>
  <c r="B196" i="4" s="1"/>
  <c r="B197" i="4" s="1"/>
  <c r="B198" i="4" s="1"/>
  <c r="B199" i="4" s="1"/>
  <c r="B200" i="4" s="1"/>
  <c r="B201" i="4" s="1"/>
  <c r="B202" i="4" s="1"/>
  <c r="B203" i="4" s="1"/>
  <c r="B84" i="4"/>
  <c r="B85" i="4" s="1"/>
  <c r="B86" i="4" s="1"/>
  <c r="B87" i="4" s="1"/>
  <c r="B88" i="4" s="1"/>
  <c r="B89" i="4" s="1"/>
  <c r="B90" i="4" s="1"/>
  <c r="B91" i="4" s="1"/>
  <c r="B92" i="4" s="1"/>
  <c r="B93" i="4" s="1"/>
  <c r="B94" i="4" s="1"/>
  <c r="B95" i="4" s="1"/>
  <c r="B96" i="4" s="1"/>
  <c r="B97" i="4" s="1"/>
  <c r="B98" i="4" s="1"/>
  <c r="B99" i="4" s="1"/>
  <c r="B100" i="4" s="1"/>
  <c r="B101" i="4" s="1"/>
  <c r="B102" i="4" s="1"/>
  <c r="B103" i="4" s="1"/>
  <c r="B104" i="4" s="1"/>
  <c r="B105" i="4" s="1"/>
  <c r="B106" i="4" s="1"/>
  <c r="B107" i="4" s="1"/>
  <c r="B108" i="4" s="1"/>
  <c r="B109" i="4" s="1"/>
  <c r="B110" i="4" s="1"/>
  <c r="B111" i="4" s="1"/>
  <c r="B112" i="4" s="1"/>
  <c r="B117" i="4" s="1"/>
  <c r="B118" i="4" s="1"/>
  <c r="B119" i="4" s="1"/>
  <c r="B120" i="4" s="1"/>
  <c r="B121" i="4" s="1"/>
  <c r="B122" i="4" s="1"/>
  <c r="B123" i="4" s="1"/>
  <c r="B124" i="4" s="1"/>
  <c r="B125" i="4" s="1"/>
  <c r="B126" i="4" s="1"/>
  <c r="B127" i="4" s="1"/>
  <c r="B128" i="4" s="1"/>
  <c r="B129" i="4" s="1"/>
  <c r="B130" i="4" s="1"/>
  <c r="B131" i="4" s="1"/>
  <c r="B132" i="4" s="1"/>
  <c r="B133" i="4" s="1"/>
  <c r="B134" i="4" s="1"/>
  <c r="B135" i="4" s="1"/>
  <c r="B136" i="4" s="1"/>
  <c r="B137" i="4" s="1"/>
  <c r="B138" i="4" s="1"/>
  <c r="B139" i="4" s="1"/>
  <c r="B140" i="4" s="1"/>
  <c r="B141" i="4" s="1"/>
  <c r="B142" i="4" s="1"/>
  <c r="B143" i="4" s="1"/>
  <c r="B144" i="4" s="1"/>
  <c r="B145" i="4" s="1"/>
  <c r="B146" i="4" s="1"/>
  <c r="B42" i="4"/>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 r="B70" i="4" s="1"/>
  <c r="I479" i="1" l="1"/>
  <c r="I178" i="1" l="1"/>
  <c r="I180" i="1"/>
  <c r="I185" i="1"/>
  <c r="I187" i="1"/>
  <c r="I188" i="1"/>
  <c r="I189" i="1"/>
  <c r="I190" i="1"/>
  <c r="I191" i="1"/>
  <c r="I192" i="1"/>
  <c r="I193" i="1"/>
  <c r="I194" i="1"/>
  <c r="I195" i="1"/>
  <c r="I196" i="1"/>
  <c r="I197" i="1"/>
  <c r="I198" i="1"/>
  <c r="I199" i="1"/>
  <c r="I200" i="1"/>
  <c r="I201" i="1"/>
  <c r="I202" i="1"/>
  <c r="A72" i="3" l="1"/>
  <c r="A71" i="3"/>
  <c r="I455" i="1" l="1"/>
  <c r="I447" i="1"/>
  <c r="I454" i="1"/>
  <c r="I462" i="1"/>
  <c r="I456" i="1"/>
  <c r="I465" i="1"/>
  <c r="I464" i="1"/>
  <c r="I458" i="1"/>
  <c r="I451" i="1"/>
  <c r="I449" i="1"/>
  <c r="I461" i="1"/>
  <c r="I450" i="1"/>
  <c r="I445" i="1"/>
  <c r="I452" i="1"/>
  <c r="I110" i="1"/>
  <c r="I106" i="1"/>
  <c r="I109" i="1"/>
  <c r="I107" i="1"/>
  <c r="C1" i="4" l="1"/>
  <c r="C1" i="3"/>
  <c r="I52" i="1" l="1"/>
  <c r="I269" i="4" l="1"/>
  <c r="I272" i="3"/>
  <c r="I273" i="3"/>
  <c r="I374" i="1"/>
  <c r="I373" i="1"/>
  <c r="I372" i="1"/>
  <c r="I371" i="1"/>
  <c r="I370" i="1"/>
  <c r="I369" i="1"/>
  <c r="I368" i="1"/>
  <c r="I367" i="1"/>
  <c r="I366" i="1"/>
  <c r="I365" i="1"/>
  <c r="I364" i="1"/>
  <c r="I349" i="1"/>
  <c r="I345" i="1"/>
  <c r="I347" i="1"/>
  <c r="I354" i="1"/>
  <c r="I356" i="1"/>
  <c r="I358" i="1"/>
  <c r="I361" i="1"/>
  <c r="I341" i="1"/>
  <c r="I342" i="1"/>
  <c r="I362" i="1"/>
  <c r="I359" i="1"/>
  <c r="I350" i="1"/>
  <c r="I344" i="1"/>
  <c r="I353" i="1"/>
  <c r="I340" i="1"/>
  <c r="I352" i="1"/>
  <c r="I343" i="1"/>
  <c r="I360" i="1"/>
  <c r="I351" i="1"/>
  <c r="I346" i="1"/>
  <c r="I348" i="1"/>
  <c r="I357" i="1"/>
  <c r="I355" i="1"/>
  <c r="I151" i="4" l="1"/>
  <c r="A69" i="3"/>
  <c r="I32" i="3"/>
  <c r="A30" i="3"/>
  <c r="I383" i="1"/>
  <c r="I335" i="1"/>
  <c r="I282" i="1"/>
  <c r="I206" i="1"/>
  <c r="I111" i="1"/>
  <c r="I123" i="4" l="1"/>
  <c r="I121" i="4" l="1"/>
  <c r="I334" i="1"/>
  <c r="I283" i="1" l="1"/>
  <c r="I207" i="1"/>
  <c r="I205" i="1"/>
  <c r="I211" i="1"/>
  <c r="I208" i="1"/>
  <c r="I148" i="1"/>
  <c r="I140" i="1"/>
  <c r="I150" i="1"/>
  <c r="I141" i="1"/>
  <c r="I156" i="1"/>
  <c r="I160" i="1"/>
  <c r="I143" i="1"/>
  <c r="I108" i="1"/>
  <c r="I145" i="3" l="1"/>
  <c r="I152" i="4" l="1"/>
  <c r="I154" i="4"/>
  <c r="I166" i="3" l="1"/>
  <c r="A110" i="3"/>
  <c r="A70" i="3"/>
  <c r="I58" i="3"/>
  <c r="I47" i="3"/>
  <c r="I552" i="1"/>
  <c r="I477" i="1"/>
  <c r="I437" i="1"/>
  <c r="I418" i="1"/>
  <c r="I417" i="1"/>
  <c r="I416" i="1"/>
  <c r="I413" i="1"/>
  <c r="I397" i="1"/>
  <c r="I400" i="1"/>
  <c r="I408" i="1"/>
  <c r="I410" i="1"/>
  <c r="I409" i="1"/>
  <c r="I393" i="1"/>
  <c r="I414" i="1"/>
  <c r="I396" i="1"/>
  <c r="I415" i="1"/>
  <c r="I394" i="1"/>
  <c r="I407" i="1"/>
  <c r="I386" i="1"/>
  <c r="I333" i="1"/>
  <c r="I280" i="1"/>
  <c r="I278" i="1"/>
  <c r="I277" i="1"/>
  <c r="I276" i="1"/>
  <c r="I275" i="1"/>
  <c r="I274" i="1"/>
  <c r="I273" i="1"/>
  <c r="I272" i="1"/>
  <c r="I271" i="1"/>
  <c r="I270" i="1"/>
  <c r="I268" i="1"/>
  <c r="I264" i="1"/>
  <c r="I262" i="1"/>
  <c r="I255" i="1"/>
  <c r="I237" i="1"/>
  <c r="I266" i="1"/>
  <c r="I269" i="1"/>
  <c r="I260" i="1"/>
  <c r="I248" i="1"/>
  <c r="I230" i="1"/>
  <c r="I218" i="1"/>
  <c r="I243" i="1"/>
  <c r="I236" i="1"/>
  <c r="I238" i="1"/>
  <c r="I438" i="1" l="1"/>
  <c r="I31" i="3" l="1"/>
  <c r="I11" i="3"/>
  <c r="I30" i="3"/>
  <c r="I476" i="1"/>
  <c r="I384" i="1"/>
  <c r="I330" i="1"/>
  <c r="I281" i="1"/>
  <c r="I204" i="1"/>
  <c r="I55" i="1"/>
  <c r="I77" i="1"/>
  <c r="I80" i="1"/>
  <c r="I439" i="1" l="1"/>
  <c r="I331" i="1"/>
  <c r="I285" i="1"/>
  <c r="I385" i="1" l="1"/>
  <c r="I301" i="1"/>
  <c r="I312" i="1"/>
  <c r="I270" i="4" l="1"/>
  <c r="I243" i="4"/>
  <c r="I244" i="4"/>
  <c r="I209" i="4"/>
  <c r="I208" i="4"/>
  <c r="A254" i="4" l="1"/>
  <c r="A253" i="4"/>
  <c r="A252" i="4"/>
  <c r="A249" i="4"/>
  <c r="A248" i="4"/>
  <c r="A247" i="4"/>
  <c r="A239" i="4"/>
  <c r="A228" i="4"/>
  <c r="A227" i="4"/>
  <c r="A226" i="4"/>
  <c r="A225" i="4"/>
  <c r="A214" i="4"/>
  <c r="A213" i="4"/>
  <c r="A212" i="4"/>
  <c r="A211" i="4"/>
  <c r="A183" i="4"/>
  <c r="A182" i="4"/>
  <c r="A181" i="4"/>
  <c r="A180" i="4"/>
  <c r="A179" i="4"/>
  <c r="A158" i="4"/>
  <c r="A157" i="4"/>
  <c r="A156" i="4"/>
  <c r="A116" i="4"/>
  <c r="A115" i="4"/>
  <c r="A114" i="4"/>
  <c r="A113" i="4"/>
  <c r="A82" i="4"/>
  <c r="A81" i="4"/>
  <c r="A80" i="4"/>
  <c r="A79" i="4"/>
  <c r="A40" i="4"/>
  <c r="A39" i="4"/>
  <c r="A38" i="4"/>
  <c r="A37" i="4"/>
  <c r="I254" i="4"/>
  <c r="H254" i="4"/>
  <c r="G254" i="4"/>
  <c r="E254" i="4"/>
  <c r="H253" i="4"/>
  <c r="G253" i="4"/>
  <c r="E253" i="4"/>
  <c r="I248" i="4"/>
  <c r="H248" i="4"/>
  <c r="G248" i="4"/>
  <c r="E248" i="4"/>
  <c r="H247" i="4"/>
  <c r="G247" i="4"/>
  <c r="E247" i="4"/>
  <c r="I227" i="4"/>
  <c r="H227" i="4"/>
  <c r="G227" i="4"/>
  <c r="E227" i="4"/>
  <c r="H226" i="4"/>
  <c r="G226" i="4"/>
  <c r="E226" i="4"/>
  <c r="I213" i="4"/>
  <c r="H213" i="4"/>
  <c r="G213" i="4"/>
  <c r="E213" i="4"/>
  <c r="H212" i="4"/>
  <c r="G212" i="4"/>
  <c r="E212" i="4"/>
  <c r="I182" i="4"/>
  <c r="H182" i="4"/>
  <c r="G182" i="4"/>
  <c r="E182" i="4"/>
  <c r="H181" i="4"/>
  <c r="G181" i="4"/>
  <c r="E181" i="4"/>
  <c r="I157" i="4"/>
  <c r="H157" i="4"/>
  <c r="G157" i="4"/>
  <c r="E157" i="4"/>
  <c r="H156" i="4"/>
  <c r="G156" i="4"/>
  <c r="E156" i="4"/>
  <c r="I115" i="4"/>
  <c r="H115" i="4"/>
  <c r="G115" i="4"/>
  <c r="E115" i="4"/>
  <c r="H114" i="4"/>
  <c r="G114" i="4"/>
  <c r="E114" i="4"/>
  <c r="I81" i="4"/>
  <c r="H81" i="4"/>
  <c r="G81" i="4"/>
  <c r="E81" i="4"/>
  <c r="H80" i="4"/>
  <c r="G80" i="4"/>
  <c r="E80" i="4"/>
  <c r="I39" i="4"/>
  <c r="H39" i="4"/>
  <c r="G39" i="4"/>
  <c r="E39" i="4"/>
  <c r="H38" i="4"/>
  <c r="G38" i="4"/>
  <c r="E38" i="4"/>
  <c r="H5" i="4"/>
  <c r="G5" i="4"/>
  <c r="H4" i="4"/>
  <c r="G4" i="4"/>
  <c r="I5" i="4"/>
  <c r="J8" i="4" s="1"/>
  <c r="E5" i="4"/>
  <c r="E4" i="4"/>
  <c r="A239" i="3"/>
  <c r="I276" i="3"/>
  <c r="H276" i="3"/>
  <c r="H275" i="3"/>
  <c r="G276" i="3"/>
  <c r="G275" i="3"/>
  <c r="E276" i="3"/>
  <c r="E275" i="3"/>
  <c r="I264" i="3"/>
  <c r="H264" i="3"/>
  <c r="H263" i="3"/>
  <c r="G264" i="3"/>
  <c r="G263" i="3"/>
  <c r="E264" i="3"/>
  <c r="E263" i="3"/>
  <c r="I252" i="3"/>
  <c r="H252" i="3"/>
  <c r="H251" i="3"/>
  <c r="G251" i="3"/>
  <c r="G252" i="3"/>
  <c r="E252" i="3"/>
  <c r="E251" i="3"/>
  <c r="I240" i="3"/>
  <c r="H240" i="3"/>
  <c r="H239" i="3"/>
  <c r="G240" i="3"/>
  <c r="G239" i="3"/>
  <c r="E240" i="3"/>
  <c r="E239" i="3"/>
  <c r="I228" i="3"/>
  <c r="H228" i="3"/>
  <c r="H227" i="3"/>
  <c r="G227" i="3"/>
  <c r="G228" i="3"/>
  <c r="E228" i="3"/>
  <c r="G196" i="3"/>
  <c r="H196" i="3"/>
  <c r="I197" i="3"/>
  <c r="H197" i="3"/>
  <c r="G197" i="3"/>
  <c r="E197" i="3"/>
  <c r="I170" i="3"/>
  <c r="H170" i="3"/>
  <c r="H169" i="3"/>
  <c r="G170" i="3"/>
  <c r="G169" i="3"/>
  <c r="E170" i="3"/>
  <c r="E227" i="3"/>
  <c r="E196" i="3"/>
  <c r="E169" i="3"/>
  <c r="I143" i="3"/>
  <c r="J145" i="3" s="1"/>
  <c r="H142" i="3"/>
  <c r="H143" i="3"/>
  <c r="G143" i="3"/>
  <c r="G142" i="3"/>
  <c r="E143" i="3"/>
  <c r="E142" i="3"/>
  <c r="I116" i="3"/>
  <c r="H116" i="3"/>
  <c r="H115" i="3"/>
  <c r="G116" i="3"/>
  <c r="G115" i="3"/>
  <c r="E116" i="3"/>
  <c r="E115" i="3"/>
  <c r="I76" i="3"/>
  <c r="H76" i="3"/>
  <c r="H75" i="3"/>
  <c r="G76" i="3"/>
  <c r="G75" i="3"/>
  <c r="E76" i="3"/>
  <c r="E75" i="3"/>
  <c r="I36" i="3"/>
  <c r="J46" i="3" s="1"/>
  <c r="H36" i="3"/>
  <c r="G36" i="3"/>
  <c r="H35" i="3"/>
  <c r="G35" i="3"/>
  <c r="E36" i="3"/>
  <c r="E35" i="3"/>
  <c r="A28" i="3"/>
  <c r="A29" i="3"/>
  <c r="A33" i="3"/>
  <c r="A34" i="3"/>
  <c r="A35" i="3"/>
  <c r="A36" i="3"/>
  <c r="A37" i="3"/>
  <c r="A67" i="3"/>
  <c r="A74" i="3"/>
  <c r="A75" i="3"/>
  <c r="A76" i="3"/>
  <c r="A77" i="3"/>
  <c r="A108" i="3"/>
  <c r="A114" i="3"/>
  <c r="A115" i="3"/>
  <c r="A116" i="3"/>
  <c r="A117" i="3"/>
  <c r="A138" i="3"/>
  <c r="A141" i="3"/>
  <c r="A142" i="3"/>
  <c r="A143" i="3"/>
  <c r="A144" i="3"/>
  <c r="A165" i="3"/>
  <c r="A168" i="3"/>
  <c r="A169" i="3"/>
  <c r="A170" i="3"/>
  <c r="A171" i="3"/>
  <c r="A192" i="3"/>
  <c r="A195" i="3"/>
  <c r="A196" i="3"/>
  <c r="A197" i="3"/>
  <c r="A198" i="3"/>
  <c r="A219" i="3"/>
  <c r="A226" i="3"/>
  <c r="A227" i="3"/>
  <c r="A228" i="3"/>
  <c r="A229" i="3"/>
  <c r="A235" i="3"/>
  <c r="A238" i="3"/>
  <c r="A240" i="3"/>
  <c r="A241" i="3"/>
  <c r="A247" i="3"/>
  <c r="A250" i="3"/>
  <c r="A251" i="3"/>
  <c r="A252" i="3"/>
  <c r="A253" i="3"/>
  <c r="A259" i="3"/>
  <c r="A262" i="3"/>
  <c r="A263" i="3"/>
  <c r="A264" i="3"/>
  <c r="A265" i="3"/>
  <c r="A271" i="3"/>
  <c r="A274" i="3"/>
  <c r="A275" i="3"/>
  <c r="A276" i="3"/>
  <c r="A277" i="3"/>
  <c r="A283" i="3"/>
  <c r="A286" i="3"/>
  <c r="A287" i="3"/>
  <c r="I131" i="1"/>
  <c r="I171" i="1"/>
  <c r="I126" i="1"/>
  <c r="I173" i="1"/>
  <c r="I149" i="1"/>
  <c r="I121" i="1"/>
  <c r="I170" i="1"/>
  <c r="I136" i="1"/>
  <c r="I186" i="1"/>
  <c r="I144" i="1"/>
  <c r="I124" i="1"/>
  <c r="I138" i="1"/>
  <c r="I167" i="1"/>
  <c r="I163" i="1"/>
  <c r="I182" i="1"/>
  <c r="I184" i="1"/>
  <c r="I146" i="1"/>
  <c r="I137" i="1"/>
  <c r="I145" i="1"/>
  <c r="I169" i="1"/>
  <c r="I117" i="1"/>
  <c r="I172" i="1"/>
  <c r="I162" i="1"/>
  <c r="I123" i="1"/>
  <c r="I155" i="1"/>
  <c r="I120" i="1"/>
  <c r="I132" i="1"/>
  <c r="I165" i="1"/>
  <c r="I164" i="1"/>
  <c r="I154" i="1"/>
  <c r="I134" i="1"/>
  <c r="I142" i="1"/>
  <c r="I151" i="1"/>
  <c r="I128" i="1"/>
  <c r="I133" i="1"/>
  <c r="I135" i="1"/>
  <c r="I127" i="1"/>
  <c r="I179" i="1"/>
  <c r="I175" i="1"/>
  <c r="I147" i="1"/>
  <c r="I157" i="1"/>
  <c r="I177" i="1"/>
  <c r="J123" i="4" l="1"/>
  <c r="J121" i="4"/>
  <c r="I3" i="3"/>
  <c r="H3" i="3"/>
  <c r="G3" i="3"/>
  <c r="H2" i="3"/>
  <c r="G2" i="3"/>
  <c r="E3" i="3"/>
  <c r="E2" i="3"/>
  <c r="I265" i="4"/>
  <c r="I264" i="4"/>
  <c r="I263" i="4"/>
  <c r="I262" i="4"/>
  <c r="I261" i="4"/>
  <c r="I260" i="4"/>
  <c r="I259" i="4"/>
  <c r="K259" i="4" s="1"/>
  <c r="I258" i="4"/>
  <c r="I256" i="4"/>
  <c r="I257" i="4"/>
  <c r="I250" i="4"/>
  <c r="I251" i="4"/>
  <c r="I238" i="4"/>
  <c r="J238" i="4" s="1"/>
  <c r="I237" i="4"/>
  <c r="J237" i="4" s="1"/>
  <c r="I236" i="4"/>
  <c r="J236" i="4" s="1"/>
  <c r="I235" i="4"/>
  <c r="J235" i="4" s="1"/>
  <c r="I234" i="4"/>
  <c r="I233" i="4"/>
  <c r="I232" i="4"/>
  <c r="I231" i="4"/>
  <c r="I230" i="4"/>
  <c r="J230" i="4" s="1"/>
  <c r="I229" i="4"/>
  <c r="J229" i="4" s="1"/>
  <c r="I224" i="4"/>
  <c r="J224" i="4" s="1"/>
  <c r="I223" i="4"/>
  <c r="J223" i="4" s="1"/>
  <c r="I222" i="4"/>
  <c r="J222" i="4" s="1"/>
  <c r="I221" i="4"/>
  <c r="J221" i="4" s="1"/>
  <c r="I220" i="4"/>
  <c r="J220" i="4" s="1"/>
  <c r="I219" i="4"/>
  <c r="I218" i="4"/>
  <c r="I217" i="4"/>
  <c r="I216" i="4"/>
  <c r="J216" i="4" s="1"/>
  <c r="I215" i="4"/>
  <c r="J215" i="4" s="1"/>
  <c r="I203" i="4"/>
  <c r="J203" i="4" s="1"/>
  <c r="I202" i="4"/>
  <c r="J202" i="4" s="1"/>
  <c r="I201" i="4"/>
  <c r="J201" i="4" s="1"/>
  <c r="I200" i="4"/>
  <c r="J200" i="4" s="1"/>
  <c r="I199" i="4"/>
  <c r="J199" i="4" s="1"/>
  <c r="I198" i="4"/>
  <c r="J198" i="4" s="1"/>
  <c r="I197" i="4"/>
  <c r="J197" i="4" s="1"/>
  <c r="I196" i="4"/>
  <c r="J196" i="4" s="1"/>
  <c r="I195" i="4"/>
  <c r="J195" i="4" s="1"/>
  <c r="I194" i="4"/>
  <c r="J194" i="4" s="1"/>
  <c r="I193" i="4"/>
  <c r="I192" i="4"/>
  <c r="I189" i="4"/>
  <c r="I187" i="4"/>
  <c r="J187" i="4" s="1"/>
  <c r="I185" i="4"/>
  <c r="J185" i="4" s="1"/>
  <c r="I191" i="4"/>
  <c r="J191" i="4" s="1"/>
  <c r="I186" i="4"/>
  <c r="J186" i="4" s="1"/>
  <c r="I190" i="4"/>
  <c r="J190" i="4" s="1"/>
  <c r="I188" i="4"/>
  <c r="J188" i="4" s="1"/>
  <c r="I184" i="4"/>
  <c r="J184" i="4" s="1"/>
  <c r="I178" i="4"/>
  <c r="J178" i="4" s="1"/>
  <c r="I177" i="4"/>
  <c r="J177" i="4" s="1"/>
  <c r="I176" i="4"/>
  <c r="J176" i="4" s="1"/>
  <c r="I175" i="4"/>
  <c r="J175" i="4" s="1"/>
  <c r="I174" i="4"/>
  <c r="J174" i="4" s="1"/>
  <c r="I173" i="4"/>
  <c r="J173" i="4" s="1"/>
  <c r="I172" i="4"/>
  <c r="J172" i="4" s="1"/>
  <c r="I171" i="4"/>
  <c r="J171" i="4" s="1"/>
  <c r="I170" i="4"/>
  <c r="J170" i="4" s="1"/>
  <c r="I169" i="4"/>
  <c r="I168" i="4"/>
  <c r="I167" i="4"/>
  <c r="I166" i="4"/>
  <c r="I165" i="4"/>
  <c r="I164" i="4"/>
  <c r="J164" i="4" s="1"/>
  <c r="I163" i="4"/>
  <c r="J163" i="4" s="1"/>
  <c r="I162" i="4"/>
  <c r="J162" i="4" s="1"/>
  <c r="I161" i="4"/>
  <c r="J161" i="4" s="1"/>
  <c r="I160" i="4"/>
  <c r="J160" i="4" s="1"/>
  <c r="I159" i="4"/>
  <c r="J159" i="4" s="1"/>
  <c r="I146" i="4"/>
  <c r="J146" i="4" s="1"/>
  <c r="I145" i="4"/>
  <c r="J145" i="4" s="1"/>
  <c r="I144" i="4"/>
  <c r="J144" i="4" s="1"/>
  <c r="I143" i="4"/>
  <c r="J143" i="4" s="1"/>
  <c r="I142" i="4"/>
  <c r="J142" i="4" s="1"/>
  <c r="I141" i="4"/>
  <c r="J141" i="4" s="1"/>
  <c r="I140" i="4"/>
  <c r="J140" i="4" s="1"/>
  <c r="I139" i="4"/>
  <c r="J139" i="4" s="1"/>
  <c r="I138" i="4"/>
  <c r="J138" i="4" s="1"/>
  <c r="I137" i="4"/>
  <c r="J137" i="4" s="1"/>
  <c r="I136" i="4"/>
  <c r="J136" i="4" s="1"/>
  <c r="I135" i="4"/>
  <c r="J135" i="4" s="1"/>
  <c r="I134" i="4"/>
  <c r="J134" i="4" s="1"/>
  <c r="I133" i="4"/>
  <c r="J133" i="4" s="1"/>
  <c r="I132" i="4"/>
  <c r="J132" i="4" s="1"/>
  <c r="I131" i="4"/>
  <c r="J131" i="4" s="1"/>
  <c r="I130" i="4"/>
  <c r="J130" i="4" s="1"/>
  <c r="I129" i="4"/>
  <c r="J129" i="4" s="1"/>
  <c r="I128" i="4"/>
  <c r="J128" i="4" s="1"/>
  <c r="I127" i="4"/>
  <c r="J127" i="4" s="1"/>
  <c r="I126" i="4"/>
  <c r="I120" i="4"/>
  <c r="I124" i="4"/>
  <c r="J124" i="4" s="1"/>
  <c r="I117" i="4"/>
  <c r="J117" i="4" s="1"/>
  <c r="I119" i="4"/>
  <c r="I125" i="4"/>
  <c r="J125" i="4" s="1"/>
  <c r="I122" i="4"/>
  <c r="I118" i="4"/>
  <c r="J118" i="4" s="1"/>
  <c r="I112" i="4"/>
  <c r="J112" i="4" s="1"/>
  <c r="I111" i="4"/>
  <c r="J111" i="4" s="1"/>
  <c r="I110" i="4"/>
  <c r="J110" i="4" s="1"/>
  <c r="I109" i="4"/>
  <c r="J109" i="4" s="1"/>
  <c r="I108" i="4"/>
  <c r="J108" i="4" s="1"/>
  <c r="I107" i="4"/>
  <c r="J107" i="4" s="1"/>
  <c r="I106" i="4"/>
  <c r="J106" i="4" s="1"/>
  <c r="I105" i="4"/>
  <c r="J105" i="4" s="1"/>
  <c r="I104" i="4"/>
  <c r="J104" i="4" s="1"/>
  <c r="I103" i="4"/>
  <c r="J103" i="4" s="1"/>
  <c r="I102" i="4"/>
  <c r="J102" i="4" s="1"/>
  <c r="I101" i="4"/>
  <c r="J101" i="4" s="1"/>
  <c r="I100" i="4"/>
  <c r="J100" i="4" s="1"/>
  <c r="I99" i="4"/>
  <c r="J99" i="4" s="1"/>
  <c r="I98" i="4"/>
  <c r="J98" i="4" s="1"/>
  <c r="I97" i="4"/>
  <c r="J97" i="4" s="1"/>
  <c r="I96" i="4"/>
  <c r="J96" i="4" s="1"/>
  <c r="I95" i="4"/>
  <c r="J95" i="4" s="1"/>
  <c r="I94" i="4"/>
  <c r="J94" i="4" s="1"/>
  <c r="I93" i="4"/>
  <c r="J93" i="4" s="1"/>
  <c r="I85" i="4"/>
  <c r="J85" i="4" s="1"/>
  <c r="I88" i="4"/>
  <c r="J88" i="4" s="1"/>
  <c r="I92" i="4"/>
  <c r="J92" i="4" s="1"/>
  <c r="I90" i="4"/>
  <c r="I86" i="4"/>
  <c r="I91" i="4"/>
  <c r="I89" i="4"/>
  <c r="I84" i="4"/>
  <c r="J84" i="4" s="1"/>
  <c r="I83" i="4"/>
  <c r="J83" i="4" s="1"/>
  <c r="I87" i="4"/>
  <c r="J87" i="4" s="1"/>
  <c r="I70" i="4"/>
  <c r="J70" i="4" s="1"/>
  <c r="I69" i="4"/>
  <c r="J69" i="4" s="1"/>
  <c r="I68" i="4"/>
  <c r="J68" i="4" s="1"/>
  <c r="I67" i="4"/>
  <c r="J67" i="4" s="1"/>
  <c r="I66" i="4"/>
  <c r="J66" i="4" s="1"/>
  <c r="I65" i="4"/>
  <c r="J65" i="4" s="1"/>
  <c r="I64" i="4"/>
  <c r="J64" i="4" s="1"/>
  <c r="I63" i="4"/>
  <c r="J63" i="4" s="1"/>
  <c r="I62" i="4"/>
  <c r="J62" i="4" s="1"/>
  <c r="I61" i="4"/>
  <c r="J61" i="4" s="1"/>
  <c r="I60" i="4"/>
  <c r="J60" i="4" s="1"/>
  <c r="I59" i="4"/>
  <c r="J59" i="4" s="1"/>
  <c r="I58" i="4"/>
  <c r="J58" i="4" s="1"/>
  <c r="I57" i="4"/>
  <c r="J57" i="4" s="1"/>
  <c r="I56" i="4"/>
  <c r="J56" i="4" s="1"/>
  <c r="I55" i="4"/>
  <c r="J55" i="4" s="1"/>
  <c r="I54" i="4"/>
  <c r="J54" i="4" s="1"/>
  <c r="I53" i="4"/>
  <c r="J53" i="4" s="1"/>
  <c r="I52" i="4"/>
  <c r="J52" i="4" s="1"/>
  <c r="I51" i="4"/>
  <c r="J51" i="4" s="1"/>
  <c r="I50" i="4"/>
  <c r="J50" i="4" s="1"/>
  <c r="I49" i="4"/>
  <c r="J49" i="4" s="1"/>
  <c r="I48" i="4"/>
  <c r="I41" i="4"/>
  <c r="I43" i="4"/>
  <c r="I44" i="4"/>
  <c r="I42" i="4"/>
  <c r="J42" i="4" s="1"/>
  <c r="I47" i="4"/>
  <c r="J47" i="4" s="1"/>
  <c r="I46" i="4"/>
  <c r="J46" i="4" s="1"/>
  <c r="I45" i="4"/>
  <c r="J45" i="4" s="1"/>
  <c r="I36" i="4"/>
  <c r="J36" i="4" s="1"/>
  <c r="I35" i="4"/>
  <c r="J35" i="4" s="1"/>
  <c r="I34" i="4"/>
  <c r="J34" i="4" s="1"/>
  <c r="I33" i="4"/>
  <c r="J33" i="4" s="1"/>
  <c r="I32" i="4"/>
  <c r="J32" i="4" s="1"/>
  <c r="I31" i="4"/>
  <c r="J31" i="4" s="1"/>
  <c r="I30" i="4"/>
  <c r="J30" i="4" s="1"/>
  <c r="I29" i="4"/>
  <c r="J29" i="4" s="1"/>
  <c r="I28" i="4"/>
  <c r="J28" i="4" s="1"/>
  <c r="I27" i="4"/>
  <c r="J27" i="4" s="1"/>
  <c r="I26" i="4"/>
  <c r="J26" i="4" s="1"/>
  <c r="I25" i="4"/>
  <c r="J25" i="4" s="1"/>
  <c r="I24" i="4"/>
  <c r="J24" i="4" s="1"/>
  <c r="I23" i="4"/>
  <c r="J23" i="4" s="1"/>
  <c r="I22" i="4"/>
  <c r="J22" i="4" s="1"/>
  <c r="I21" i="4"/>
  <c r="J21" i="4" s="1"/>
  <c r="I20" i="4"/>
  <c r="J20" i="4" s="1"/>
  <c r="I19" i="4"/>
  <c r="J19" i="4" s="1"/>
  <c r="I18" i="4"/>
  <c r="J18" i="4" s="1"/>
  <c r="I17" i="4"/>
  <c r="J17" i="4" s="1"/>
  <c r="I16" i="4"/>
  <c r="J16" i="4" s="1"/>
  <c r="I15" i="4"/>
  <c r="I14" i="4"/>
  <c r="I13" i="4"/>
  <c r="I12" i="4"/>
  <c r="I11" i="4"/>
  <c r="J11" i="4" s="1"/>
  <c r="I10" i="4"/>
  <c r="J10" i="4" s="1"/>
  <c r="I9" i="4"/>
  <c r="J9" i="4" s="1"/>
  <c r="I7" i="4"/>
  <c r="I282" i="3"/>
  <c r="J282" i="3" s="1"/>
  <c r="I281" i="3"/>
  <c r="I280" i="3"/>
  <c r="I279" i="3"/>
  <c r="I278" i="3"/>
  <c r="J278" i="3" s="1"/>
  <c r="I270" i="3"/>
  <c r="J270" i="3" s="1"/>
  <c r="I269" i="3"/>
  <c r="I268" i="3"/>
  <c r="I267" i="3"/>
  <c r="I258" i="3"/>
  <c r="I257" i="3"/>
  <c r="I256" i="3"/>
  <c r="I255" i="3"/>
  <c r="J255" i="3" s="1"/>
  <c r="I254" i="3"/>
  <c r="J254" i="3" s="1"/>
  <c r="I246" i="3"/>
  <c r="J246" i="3" s="1"/>
  <c r="I245" i="3"/>
  <c r="I244" i="3"/>
  <c r="I243" i="3"/>
  <c r="I242" i="3"/>
  <c r="I234" i="3"/>
  <c r="J234" i="3" s="1"/>
  <c r="I233" i="3"/>
  <c r="I232" i="3"/>
  <c r="I231" i="3"/>
  <c r="I230" i="3"/>
  <c r="J230" i="3" s="1"/>
  <c r="I218" i="3"/>
  <c r="J218" i="3" s="1"/>
  <c r="I217" i="3"/>
  <c r="J217" i="3" s="1"/>
  <c r="I216" i="3"/>
  <c r="J216" i="3" s="1"/>
  <c r="I215" i="3"/>
  <c r="J215" i="3" s="1"/>
  <c r="I214" i="3"/>
  <c r="J214" i="3" s="1"/>
  <c r="I213" i="3"/>
  <c r="J213" i="3" s="1"/>
  <c r="I212" i="3"/>
  <c r="J212" i="3" s="1"/>
  <c r="I211" i="3"/>
  <c r="J211" i="3" s="1"/>
  <c r="I210" i="3"/>
  <c r="J210" i="3" s="1"/>
  <c r="I209" i="3"/>
  <c r="J209" i="3" s="1"/>
  <c r="I208" i="3"/>
  <c r="I207" i="3"/>
  <c r="I206" i="3"/>
  <c r="I205" i="3"/>
  <c r="J205" i="3" s="1"/>
  <c r="I204" i="3"/>
  <c r="J204" i="3" s="1"/>
  <c r="I203" i="3"/>
  <c r="J203" i="3" s="1"/>
  <c r="I202" i="3"/>
  <c r="J202" i="3" s="1"/>
  <c r="I200" i="3"/>
  <c r="J200" i="3" s="1"/>
  <c r="I201" i="3"/>
  <c r="J201" i="3" s="1"/>
  <c r="I199" i="3"/>
  <c r="J199" i="3" s="1"/>
  <c r="I191" i="3"/>
  <c r="J191" i="3" s="1"/>
  <c r="I190" i="3"/>
  <c r="J190" i="3" s="1"/>
  <c r="I189" i="3"/>
  <c r="J189" i="3" s="1"/>
  <c r="I188" i="3"/>
  <c r="J188" i="3" s="1"/>
  <c r="I187" i="3"/>
  <c r="J187" i="3" s="1"/>
  <c r="I186" i="3"/>
  <c r="J186" i="3" s="1"/>
  <c r="I185" i="3"/>
  <c r="J185" i="3" s="1"/>
  <c r="I184" i="3"/>
  <c r="J184" i="3" s="1"/>
  <c r="I183" i="3"/>
  <c r="J183" i="3" s="1"/>
  <c r="I182" i="3"/>
  <c r="J182" i="3" s="1"/>
  <c r="I181" i="3"/>
  <c r="J181" i="3" s="1"/>
  <c r="I180" i="3"/>
  <c r="I179" i="3"/>
  <c r="I178" i="3"/>
  <c r="I177" i="3"/>
  <c r="J177" i="3" s="1"/>
  <c r="I176" i="3"/>
  <c r="J176" i="3" s="1"/>
  <c r="I175" i="3"/>
  <c r="J175" i="3" s="1"/>
  <c r="I172" i="3"/>
  <c r="J172" i="3" s="1"/>
  <c r="I173" i="3"/>
  <c r="I174" i="3"/>
  <c r="I164" i="3"/>
  <c r="J164" i="3" s="1"/>
  <c r="I163" i="3"/>
  <c r="J163" i="3" s="1"/>
  <c r="I162" i="3"/>
  <c r="J162" i="3" s="1"/>
  <c r="I161" i="3"/>
  <c r="J161" i="3" s="1"/>
  <c r="I160" i="3"/>
  <c r="J160" i="3" s="1"/>
  <c r="I159" i="3"/>
  <c r="J159" i="3" s="1"/>
  <c r="I158" i="3"/>
  <c r="J158" i="3" s="1"/>
  <c r="I157" i="3"/>
  <c r="J157" i="3" s="1"/>
  <c r="I156" i="3"/>
  <c r="J156" i="3" s="1"/>
  <c r="I155" i="3"/>
  <c r="J155" i="3" s="1"/>
  <c r="I154" i="3"/>
  <c r="J154" i="3" s="1"/>
  <c r="I153" i="3"/>
  <c r="J153" i="3" s="1"/>
  <c r="I152" i="3"/>
  <c r="J152" i="3" s="1"/>
  <c r="I151" i="3"/>
  <c r="I146" i="3"/>
  <c r="I148" i="3"/>
  <c r="I149" i="3"/>
  <c r="J149" i="3" s="1"/>
  <c r="I150" i="3"/>
  <c r="J150" i="3" s="1"/>
  <c r="I147" i="3"/>
  <c r="I137" i="3"/>
  <c r="J137" i="3" s="1"/>
  <c r="I136" i="3"/>
  <c r="J136" i="3" s="1"/>
  <c r="I135" i="3"/>
  <c r="J135" i="3" s="1"/>
  <c r="I134" i="3"/>
  <c r="J134" i="3" s="1"/>
  <c r="I133" i="3"/>
  <c r="J133" i="3" s="1"/>
  <c r="I132" i="3"/>
  <c r="J132" i="3" s="1"/>
  <c r="I131" i="3"/>
  <c r="J131" i="3" s="1"/>
  <c r="I130" i="3"/>
  <c r="J130" i="3" s="1"/>
  <c r="I129" i="3"/>
  <c r="J129" i="3" s="1"/>
  <c r="I128" i="3"/>
  <c r="J128" i="3" s="1"/>
  <c r="I127" i="3"/>
  <c r="J127" i="3" s="1"/>
  <c r="I126" i="3"/>
  <c r="J126" i="3" s="1"/>
  <c r="I125" i="3"/>
  <c r="I123" i="3"/>
  <c r="I121" i="3"/>
  <c r="I122" i="3"/>
  <c r="J122" i="3" s="1"/>
  <c r="I124" i="3"/>
  <c r="J124" i="3" s="1"/>
  <c r="I118" i="3"/>
  <c r="J118" i="3" s="1"/>
  <c r="I120" i="3"/>
  <c r="J120" i="3" s="1"/>
  <c r="I119" i="3"/>
  <c r="J119" i="3" s="1"/>
  <c r="I107" i="3"/>
  <c r="I106" i="3"/>
  <c r="I105" i="3"/>
  <c r="I104" i="3"/>
  <c r="I103" i="3"/>
  <c r="I102" i="3"/>
  <c r="I101" i="3"/>
  <c r="I100" i="3"/>
  <c r="I99" i="3"/>
  <c r="I98" i="3"/>
  <c r="I97" i="3"/>
  <c r="I96" i="3"/>
  <c r="I95" i="3"/>
  <c r="I94" i="3"/>
  <c r="I78" i="3"/>
  <c r="I92" i="3"/>
  <c r="I79" i="3"/>
  <c r="I90" i="3"/>
  <c r="I84" i="3"/>
  <c r="I83" i="3"/>
  <c r="I87" i="3"/>
  <c r="I85" i="3"/>
  <c r="I91" i="3"/>
  <c r="I81" i="3"/>
  <c r="I82" i="3"/>
  <c r="I86" i="3"/>
  <c r="I88" i="3"/>
  <c r="I93" i="3"/>
  <c r="I89" i="3"/>
  <c r="I80" i="3"/>
  <c r="I48" i="3"/>
  <c r="I42" i="3"/>
  <c r="I51" i="3"/>
  <c r="I38" i="3"/>
  <c r="I53" i="3"/>
  <c r="I50" i="3"/>
  <c r="I40" i="3"/>
  <c r="I57" i="3"/>
  <c r="I39" i="3"/>
  <c r="I55" i="3"/>
  <c r="I45" i="3"/>
  <c r="I27" i="3"/>
  <c r="I26" i="3"/>
  <c r="I25" i="3"/>
  <c r="I24" i="3"/>
  <c r="I23" i="3"/>
  <c r="I22" i="3"/>
  <c r="I21" i="3"/>
  <c r="I20" i="3"/>
  <c r="I19" i="3"/>
  <c r="I18" i="3"/>
  <c r="I17" i="3"/>
  <c r="I14" i="3"/>
  <c r="I15" i="3"/>
  <c r="I5" i="3"/>
  <c r="I10" i="3"/>
  <c r="I6" i="3"/>
  <c r="I13" i="3"/>
  <c r="I12" i="3"/>
  <c r="I7" i="3"/>
  <c r="I16" i="3"/>
  <c r="I8" i="3"/>
  <c r="K46" i="3" l="1"/>
  <c r="J260" i="4"/>
  <c r="K260" i="4"/>
  <c r="J261" i="4"/>
  <c r="K261" i="4"/>
  <c r="A261" i="4" s="1"/>
  <c r="J262" i="4"/>
  <c r="K262" i="4"/>
  <c r="A262" i="4" s="1"/>
  <c r="J263" i="4"/>
  <c r="K263" i="4"/>
  <c r="A263" i="4" s="1"/>
  <c r="K257" i="4"/>
  <c r="A257" i="4" s="1"/>
  <c r="J264" i="4"/>
  <c r="K264" i="4"/>
  <c r="A264" i="4" s="1"/>
  <c r="K256" i="4"/>
  <c r="J265" i="4"/>
  <c r="K265" i="4"/>
  <c r="A265" i="4" s="1"/>
  <c r="K258" i="4"/>
  <c r="J7" i="4"/>
  <c r="K8" i="4"/>
  <c r="A8" i="4" s="1"/>
  <c r="J44" i="4"/>
  <c r="K44" i="4"/>
  <c r="J250" i="4"/>
  <c r="K251" i="4"/>
  <c r="A251" i="4" s="1"/>
  <c r="K250" i="4"/>
  <c r="J251" i="4"/>
  <c r="J119" i="4"/>
  <c r="K121" i="4"/>
  <c r="J259" i="4"/>
  <c r="A259" i="4"/>
  <c r="J257" i="4"/>
  <c r="J256" i="4"/>
  <c r="A258" i="4"/>
  <c r="J258" i="4"/>
  <c r="A260" i="4"/>
  <c r="J126" i="4"/>
  <c r="K123" i="4"/>
  <c r="J122" i="4"/>
  <c r="J147" i="3"/>
  <c r="K145" i="3"/>
  <c r="J174" i="3"/>
  <c r="J173" i="3"/>
  <c r="K11" i="3"/>
  <c r="J11" i="3"/>
  <c r="J219" i="4"/>
  <c r="K219" i="4"/>
  <c r="A219" i="4" s="1"/>
  <c r="K217" i="4"/>
  <c r="A217" i="4" s="1"/>
  <c r="J217" i="4"/>
  <c r="K224" i="4"/>
  <c r="A224" i="4" s="1"/>
  <c r="K216" i="4"/>
  <c r="A216" i="4" s="1"/>
  <c r="K223" i="4"/>
  <c r="A223" i="4" s="1"/>
  <c r="K215" i="4"/>
  <c r="A215" i="4" s="1"/>
  <c r="K222" i="4"/>
  <c r="A222" i="4" s="1"/>
  <c r="K221" i="4"/>
  <c r="A221" i="4" s="1"/>
  <c r="K220" i="4"/>
  <c r="A220" i="4" s="1"/>
  <c r="K218" i="4"/>
  <c r="A218" i="4" s="1"/>
  <c r="J218" i="4"/>
  <c r="J192" i="4"/>
  <c r="K192" i="4"/>
  <c r="A192" i="4" s="1"/>
  <c r="J193" i="4"/>
  <c r="K193" i="4"/>
  <c r="A193" i="4" s="1"/>
  <c r="K199" i="4"/>
  <c r="A199" i="4" s="1"/>
  <c r="K189" i="4"/>
  <c r="K188" i="4"/>
  <c r="K198" i="4"/>
  <c r="A198" i="4" s="1"/>
  <c r="K187" i="4"/>
  <c r="K197" i="4"/>
  <c r="A197" i="4" s="1"/>
  <c r="K185" i="4"/>
  <c r="J189" i="4"/>
  <c r="K196" i="4"/>
  <c r="A196" i="4" s="1"/>
  <c r="K191" i="4"/>
  <c r="K201" i="4"/>
  <c r="A201" i="4" s="1"/>
  <c r="K203" i="4"/>
  <c r="A203" i="4" s="1"/>
  <c r="K195" i="4"/>
  <c r="A195" i="4" s="1"/>
  <c r="K186" i="4"/>
  <c r="K202" i="4"/>
  <c r="A202" i="4" s="1"/>
  <c r="K194" i="4"/>
  <c r="A194" i="4" s="1"/>
  <c r="K190" i="4"/>
  <c r="K200" i="4"/>
  <c r="A200" i="4" s="1"/>
  <c r="K184" i="4"/>
  <c r="A185" i="4" s="1"/>
  <c r="K165" i="4"/>
  <c r="A165" i="4" s="1"/>
  <c r="K173" i="4"/>
  <c r="A173" i="4" s="1"/>
  <c r="J165" i="4"/>
  <c r="K174" i="4"/>
  <c r="A174" i="4" s="1"/>
  <c r="K175" i="4"/>
  <c r="A175" i="4" s="1"/>
  <c r="K160" i="4"/>
  <c r="K176" i="4"/>
  <c r="A176" i="4" s="1"/>
  <c r="K161" i="4"/>
  <c r="A161" i="4" s="1"/>
  <c r="K177" i="4"/>
  <c r="A177" i="4" s="1"/>
  <c r="K162" i="4"/>
  <c r="A162" i="4" s="1"/>
  <c r="K170" i="4"/>
  <c r="A170" i="4" s="1"/>
  <c r="K178" i="4"/>
  <c r="A178" i="4" s="1"/>
  <c r="K172" i="4"/>
  <c r="A172" i="4" s="1"/>
  <c r="K163" i="4"/>
  <c r="A163" i="4" s="1"/>
  <c r="K171" i="4"/>
  <c r="A171" i="4" s="1"/>
  <c r="K159" i="4"/>
  <c r="K164" i="4"/>
  <c r="A164" i="4" s="1"/>
  <c r="J166" i="4"/>
  <c r="K166" i="4"/>
  <c r="A166" i="4" s="1"/>
  <c r="K167" i="4"/>
  <c r="A167" i="4" s="1"/>
  <c r="J167" i="4"/>
  <c r="K168" i="4"/>
  <c r="A168" i="4" s="1"/>
  <c r="J168" i="4"/>
  <c r="K169" i="4"/>
  <c r="A169" i="4" s="1"/>
  <c r="J169" i="4"/>
  <c r="K125" i="4"/>
  <c r="K127" i="4"/>
  <c r="A127" i="4" s="1"/>
  <c r="K135" i="4"/>
  <c r="A135" i="4" s="1"/>
  <c r="K143" i="4"/>
  <c r="A143" i="4" s="1"/>
  <c r="K132" i="4"/>
  <c r="A132" i="4" s="1"/>
  <c r="K119" i="4"/>
  <c r="K128" i="4"/>
  <c r="A128" i="4" s="1"/>
  <c r="K136" i="4"/>
  <c r="A136" i="4" s="1"/>
  <c r="K144" i="4"/>
  <c r="A144" i="4" s="1"/>
  <c r="K117" i="4"/>
  <c r="K129" i="4"/>
  <c r="A129" i="4" s="1"/>
  <c r="K137" i="4"/>
  <c r="A137" i="4" s="1"/>
  <c r="K145" i="4"/>
  <c r="A145" i="4" s="1"/>
  <c r="J120" i="4"/>
  <c r="K124" i="4"/>
  <c r="K130" i="4"/>
  <c r="A130" i="4" s="1"/>
  <c r="K138" i="4"/>
  <c r="A138" i="4" s="1"/>
  <c r="K146" i="4"/>
  <c r="A146" i="4" s="1"/>
  <c r="K120" i="4"/>
  <c r="K131" i="4"/>
  <c r="A131" i="4" s="1"/>
  <c r="K139" i="4"/>
  <c r="A139" i="4" s="1"/>
  <c r="K118" i="4"/>
  <c r="K140" i="4"/>
  <c r="A140" i="4" s="1"/>
  <c r="K133" i="4"/>
  <c r="A133" i="4" s="1"/>
  <c r="K141" i="4"/>
  <c r="A141" i="4" s="1"/>
  <c r="K122" i="4"/>
  <c r="K126" i="4"/>
  <c r="A126" i="4" s="1"/>
  <c r="K134" i="4"/>
  <c r="A134" i="4" s="1"/>
  <c r="K142" i="4"/>
  <c r="A142" i="4" s="1"/>
  <c r="K84" i="4"/>
  <c r="K93" i="4"/>
  <c r="K101" i="4"/>
  <c r="A101" i="4" s="1"/>
  <c r="K109" i="4"/>
  <c r="A109" i="4" s="1"/>
  <c r="K105" i="4"/>
  <c r="A105" i="4" s="1"/>
  <c r="K87" i="4"/>
  <c r="K89" i="4"/>
  <c r="K94" i="4"/>
  <c r="K102" i="4"/>
  <c r="A102" i="4" s="1"/>
  <c r="K110" i="4"/>
  <c r="A110" i="4" s="1"/>
  <c r="K95" i="4"/>
  <c r="A95" i="4" s="1"/>
  <c r="K103" i="4"/>
  <c r="A103" i="4" s="1"/>
  <c r="K111" i="4"/>
  <c r="A111" i="4" s="1"/>
  <c r="K96" i="4"/>
  <c r="A96" i="4" s="1"/>
  <c r="K104" i="4"/>
  <c r="A104" i="4" s="1"/>
  <c r="K112" i="4"/>
  <c r="A112" i="4" s="1"/>
  <c r="K97" i="4"/>
  <c r="A97" i="4" s="1"/>
  <c r="K92" i="4"/>
  <c r="K98" i="4"/>
  <c r="A98" i="4" s="1"/>
  <c r="K106" i="4"/>
  <c r="A106" i="4" s="1"/>
  <c r="K83" i="4"/>
  <c r="K108" i="4"/>
  <c r="A108" i="4" s="1"/>
  <c r="K88" i="4"/>
  <c r="K99" i="4"/>
  <c r="A99" i="4" s="1"/>
  <c r="K107" i="4"/>
  <c r="A107" i="4" s="1"/>
  <c r="K85" i="4"/>
  <c r="K100" i="4"/>
  <c r="A100" i="4" s="1"/>
  <c r="J89" i="4"/>
  <c r="J91" i="4"/>
  <c r="K91" i="4"/>
  <c r="J86" i="4"/>
  <c r="K86" i="4"/>
  <c r="J90" i="4"/>
  <c r="K90" i="4"/>
  <c r="K15" i="4"/>
  <c r="A15" i="4" s="1"/>
  <c r="J15" i="4"/>
  <c r="J14" i="4"/>
  <c r="K14" i="4"/>
  <c r="A14" i="4" s="1"/>
  <c r="J12" i="4"/>
  <c r="K30" i="4"/>
  <c r="A30" i="4" s="1"/>
  <c r="K22" i="4"/>
  <c r="A22" i="4" s="1"/>
  <c r="K21" i="4"/>
  <c r="A21" i="4" s="1"/>
  <c r="K29" i="4"/>
  <c r="A29" i="4" s="1"/>
  <c r="K36" i="4"/>
  <c r="A36" i="4" s="1"/>
  <c r="K28" i="4"/>
  <c r="A28" i="4" s="1"/>
  <c r="K20" i="4"/>
  <c r="A20" i="4" s="1"/>
  <c r="K12" i="4"/>
  <c r="A12" i="4" s="1"/>
  <c r="K31" i="4"/>
  <c r="A31" i="4" s="1"/>
  <c r="K35" i="4"/>
  <c r="A35" i="4" s="1"/>
  <c r="K27" i="4"/>
  <c r="A27" i="4" s="1"/>
  <c r="K19" i="4"/>
  <c r="A19" i="4" s="1"/>
  <c r="K11" i="4"/>
  <c r="A11" i="4" s="1"/>
  <c r="K23" i="4"/>
  <c r="A23" i="4" s="1"/>
  <c r="K34" i="4"/>
  <c r="A34" i="4" s="1"/>
  <c r="K26" i="4"/>
  <c r="A26" i="4" s="1"/>
  <c r="K18" i="4"/>
  <c r="A18" i="4" s="1"/>
  <c r="K10" i="4"/>
  <c r="A10" i="4" s="1"/>
  <c r="K33" i="4"/>
  <c r="A33" i="4" s="1"/>
  <c r="K25" i="4"/>
  <c r="A25" i="4" s="1"/>
  <c r="K17" i="4"/>
  <c r="A17" i="4" s="1"/>
  <c r="K32" i="4"/>
  <c r="A32" i="4" s="1"/>
  <c r="K24" i="4"/>
  <c r="A24" i="4" s="1"/>
  <c r="K16" i="4"/>
  <c r="A16" i="4" s="1"/>
  <c r="K9" i="4"/>
  <c r="K7" i="4"/>
  <c r="J13" i="4"/>
  <c r="K13" i="4"/>
  <c r="A13" i="4" s="1"/>
  <c r="J234" i="4"/>
  <c r="K234" i="4"/>
  <c r="A234" i="4" s="1"/>
  <c r="K238" i="4"/>
  <c r="A238" i="4" s="1"/>
  <c r="K230" i="4"/>
  <c r="K237" i="4"/>
  <c r="A237" i="4" s="1"/>
  <c r="K229" i="4"/>
  <c r="K236" i="4"/>
  <c r="A236" i="4" s="1"/>
  <c r="K235" i="4"/>
  <c r="A235" i="4" s="1"/>
  <c r="J231" i="4"/>
  <c r="K231" i="4"/>
  <c r="A231" i="4" s="1"/>
  <c r="J232" i="4"/>
  <c r="K232" i="4"/>
  <c r="A232" i="4" s="1"/>
  <c r="J233" i="4"/>
  <c r="K233" i="4"/>
  <c r="A233" i="4" s="1"/>
  <c r="K70" i="4"/>
  <c r="A70" i="4" s="1"/>
  <c r="K66" i="4"/>
  <c r="A66" i="4" s="1"/>
  <c r="K62" i="4"/>
  <c r="A62" i="4" s="1"/>
  <c r="K58" i="4"/>
  <c r="A58" i="4" s="1"/>
  <c r="K54" i="4"/>
  <c r="A54" i="4" s="1"/>
  <c r="K50" i="4"/>
  <c r="A50" i="4" s="1"/>
  <c r="K43" i="4"/>
  <c r="K46" i="4"/>
  <c r="J43" i="4"/>
  <c r="K69" i="4"/>
  <c r="A69" i="4" s="1"/>
  <c r="K65" i="4"/>
  <c r="A65" i="4" s="1"/>
  <c r="K61" i="4"/>
  <c r="A61" i="4" s="1"/>
  <c r="K57" i="4"/>
  <c r="A57" i="4" s="1"/>
  <c r="K53" i="4"/>
  <c r="A53" i="4" s="1"/>
  <c r="K49" i="4"/>
  <c r="A49" i="4" s="1"/>
  <c r="K45" i="4"/>
  <c r="K68" i="4"/>
  <c r="A68" i="4" s="1"/>
  <c r="K64" i="4"/>
  <c r="A64" i="4" s="1"/>
  <c r="K60" i="4"/>
  <c r="A60" i="4" s="1"/>
  <c r="K56" i="4"/>
  <c r="A56" i="4" s="1"/>
  <c r="K52" i="4"/>
  <c r="A52" i="4" s="1"/>
  <c r="K42" i="4"/>
  <c r="K67" i="4"/>
  <c r="A67" i="4" s="1"/>
  <c r="K63" i="4"/>
  <c r="A63" i="4" s="1"/>
  <c r="K59" i="4"/>
  <c r="A59" i="4" s="1"/>
  <c r="K55" i="4"/>
  <c r="A55" i="4" s="1"/>
  <c r="K51" i="4"/>
  <c r="A51" i="4" s="1"/>
  <c r="K47" i="4"/>
  <c r="J41" i="4"/>
  <c r="K41" i="4"/>
  <c r="K48" i="4"/>
  <c r="A48" i="4" s="1"/>
  <c r="J48" i="4"/>
  <c r="K282" i="3"/>
  <c r="A282" i="3" s="1"/>
  <c r="J279" i="3"/>
  <c r="K279" i="3"/>
  <c r="A279" i="3" s="1"/>
  <c r="K278" i="3"/>
  <c r="A278" i="3" s="1"/>
  <c r="J280" i="3"/>
  <c r="K280" i="3"/>
  <c r="A280" i="3" s="1"/>
  <c r="J281" i="3"/>
  <c r="K281" i="3"/>
  <c r="A281" i="3" s="1"/>
  <c r="K267" i="3"/>
  <c r="A267" i="3" s="1"/>
  <c r="J267" i="3"/>
  <c r="K270" i="3"/>
  <c r="A270" i="3" s="1"/>
  <c r="K268" i="3"/>
  <c r="A268" i="3" s="1"/>
  <c r="J268" i="3"/>
  <c r="K269" i="3"/>
  <c r="A269" i="3" s="1"/>
  <c r="J269" i="3"/>
  <c r="J256" i="3"/>
  <c r="K254" i="3"/>
  <c r="A254" i="3" s="1"/>
  <c r="K255" i="3"/>
  <c r="A255" i="3" s="1"/>
  <c r="K256" i="3"/>
  <c r="A256" i="3" s="1"/>
  <c r="K257" i="3"/>
  <c r="A257" i="3" s="1"/>
  <c r="J257" i="3"/>
  <c r="J258" i="3"/>
  <c r="K258" i="3"/>
  <c r="A258" i="3" s="1"/>
  <c r="K242" i="3"/>
  <c r="A242" i="3" s="1"/>
  <c r="J242" i="3"/>
  <c r="K246" i="3"/>
  <c r="A246" i="3" s="1"/>
  <c r="K243" i="3"/>
  <c r="A243" i="3" s="1"/>
  <c r="J243" i="3"/>
  <c r="K244" i="3"/>
  <c r="A244" i="3" s="1"/>
  <c r="J244" i="3"/>
  <c r="K245" i="3"/>
  <c r="A245" i="3" s="1"/>
  <c r="J245" i="3"/>
  <c r="K233" i="3"/>
  <c r="A233" i="3" s="1"/>
  <c r="J233" i="3"/>
  <c r="K230" i="3"/>
  <c r="A230" i="3" s="1"/>
  <c r="J231" i="3"/>
  <c r="K234" i="3"/>
  <c r="A234" i="3" s="1"/>
  <c r="K231" i="3"/>
  <c r="A231" i="3" s="1"/>
  <c r="K232" i="3"/>
  <c r="A232" i="3" s="1"/>
  <c r="J232" i="3"/>
  <c r="K218" i="3"/>
  <c r="A218" i="3" s="1"/>
  <c r="K210" i="3"/>
  <c r="A210" i="3" s="1"/>
  <c r="K202" i="3"/>
  <c r="A202" i="3" s="1"/>
  <c r="K217" i="3"/>
  <c r="A217" i="3" s="1"/>
  <c r="K200" i="3"/>
  <c r="K216" i="3"/>
  <c r="A216" i="3" s="1"/>
  <c r="K201" i="3"/>
  <c r="K215" i="3"/>
  <c r="A215" i="3" s="1"/>
  <c r="K199" i="3"/>
  <c r="A199" i="3" s="1"/>
  <c r="J206" i="3"/>
  <c r="K204" i="3"/>
  <c r="A204" i="3" s="1"/>
  <c r="K214" i="3"/>
  <c r="A214" i="3" s="1"/>
  <c r="K206" i="3"/>
  <c r="A206" i="3" s="1"/>
  <c r="K213" i="3"/>
  <c r="A213" i="3" s="1"/>
  <c r="K205" i="3"/>
  <c r="A205" i="3" s="1"/>
  <c r="K212" i="3"/>
  <c r="A212" i="3" s="1"/>
  <c r="K211" i="3"/>
  <c r="A211" i="3" s="1"/>
  <c r="K203" i="3"/>
  <c r="A203" i="3" s="1"/>
  <c r="K209" i="3"/>
  <c r="A209" i="3" s="1"/>
  <c r="J207" i="3"/>
  <c r="K207" i="3"/>
  <c r="A207" i="3" s="1"/>
  <c r="K208" i="3"/>
  <c r="A208" i="3" s="1"/>
  <c r="J208" i="3"/>
  <c r="K188" i="3"/>
  <c r="A188" i="3" s="1"/>
  <c r="K173" i="3"/>
  <c r="A173" i="3" s="1"/>
  <c r="K172" i="3"/>
  <c r="A172" i="3" s="1"/>
  <c r="K189" i="3"/>
  <c r="A189" i="3" s="1"/>
  <c r="K187" i="3"/>
  <c r="A187" i="3" s="1"/>
  <c r="K190" i="3"/>
  <c r="A190" i="3" s="1"/>
  <c r="K186" i="3"/>
  <c r="A186" i="3" s="1"/>
  <c r="K178" i="3"/>
  <c r="A178" i="3" s="1"/>
  <c r="J178" i="3"/>
  <c r="K185" i="3"/>
  <c r="A185" i="3" s="1"/>
  <c r="K177" i="3"/>
  <c r="A177" i="3" s="1"/>
  <c r="K184" i="3"/>
  <c r="A184" i="3" s="1"/>
  <c r="K176" i="3"/>
  <c r="A176" i="3" s="1"/>
  <c r="K181" i="3"/>
  <c r="A181" i="3" s="1"/>
  <c r="K191" i="3"/>
  <c r="A191" i="3" s="1"/>
  <c r="K183" i="3"/>
  <c r="A183" i="3" s="1"/>
  <c r="K175" i="3"/>
  <c r="A175" i="3" s="1"/>
  <c r="K182" i="3"/>
  <c r="A182" i="3" s="1"/>
  <c r="K174" i="3"/>
  <c r="A174" i="3" s="1"/>
  <c r="K179" i="3"/>
  <c r="A179" i="3" s="1"/>
  <c r="J179" i="3"/>
  <c r="K180" i="3"/>
  <c r="A180" i="3" s="1"/>
  <c r="J180" i="3"/>
  <c r="K159" i="3"/>
  <c r="A159" i="3" s="1"/>
  <c r="K156" i="3"/>
  <c r="A156" i="3" s="1"/>
  <c r="K158" i="3"/>
  <c r="A158" i="3" s="1"/>
  <c r="K164" i="3"/>
  <c r="A164" i="3" s="1"/>
  <c r="K157" i="3"/>
  <c r="A157" i="3" s="1"/>
  <c r="K148" i="3"/>
  <c r="K149" i="3"/>
  <c r="K163" i="3"/>
  <c r="A163" i="3" s="1"/>
  <c r="K155" i="3"/>
  <c r="A155" i="3" s="1"/>
  <c r="K152" i="3"/>
  <c r="A152" i="3" s="1"/>
  <c r="K162" i="3"/>
  <c r="A162" i="3" s="1"/>
  <c r="K154" i="3"/>
  <c r="A154" i="3" s="1"/>
  <c r="K150" i="3"/>
  <c r="K160" i="3"/>
  <c r="A160" i="3" s="1"/>
  <c r="K161" i="3"/>
  <c r="A161" i="3" s="1"/>
  <c r="K153" i="3"/>
  <c r="A153" i="3" s="1"/>
  <c r="K147" i="3"/>
  <c r="J148" i="3"/>
  <c r="K146" i="3"/>
  <c r="J146" i="3"/>
  <c r="K151" i="3"/>
  <c r="A151" i="3" s="1"/>
  <c r="J151" i="3"/>
  <c r="K137" i="3"/>
  <c r="K129" i="3"/>
  <c r="K124" i="3"/>
  <c r="J121" i="3"/>
  <c r="K136" i="3"/>
  <c r="K128" i="3"/>
  <c r="K118" i="3"/>
  <c r="K135" i="3"/>
  <c r="K127" i="3"/>
  <c r="K120" i="3"/>
  <c r="K134" i="3"/>
  <c r="K126" i="3"/>
  <c r="K119" i="3"/>
  <c r="K133" i="3"/>
  <c r="K132" i="3"/>
  <c r="K122" i="3"/>
  <c r="K131" i="3"/>
  <c r="K121" i="3"/>
  <c r="K130" i="3"/>
  <c r="J123" i="3"/>
  <c r="K123" i="3"/>
  <c r="J125" i="3"/>
  <c r="K125" i="3"/>
  <c r="J82" i="3"/>
  <c r="K82" i="3"/>
  <c r="J79" i="3"/>
  <c r="K79" i="3"/>
  <c r="J99" i="3"/>
  <c r="K99" i="3"/>
  <c r="A99" i="3" s="1"/>
  <c r="J107" i="3"/>
  <c r="K107" i="3"/>
  <c r="A107" i="3" s="1"/>
  <c r="J98" i="3"/>
  <c r="K98" i="3"/>
  <c r="A98" i="3" s="1"/>
  <c r="J81" i="3"/>
  <c r="K81" i="3"/>
  <c r="J92" i="3"/>
  <c r="K92" i="3"/>
  <c r="J100" i="3"/>
  <c r="K100" i="3"/>
  <c r="A100" i="3" s="1"/>
  <c r="J90" i="3"/>
  <c r="K90" i="3"/>
  <c r="J91" i="3"/>
  <c r="K91" i="3"/>
  <c r="J78" i="3"/>
  <c r="K78" i="3"/>
  <c r="J101" i="3"/>
  <c r="K101" i="3"/>
  <c r="A101" i="3" s="1"/>
  <c r="J80" i="3"/>
  <c r="K80" i="3"/>
  <c r="J85" i="3"/>
  <c r="K85" i="3"/>
  <c r="J94" i="3"/>
  <c r="K94" i="3"/>
  <c r="A94" i="3" s="1"/>
  <c r="J102" i="3"/>
  <c r="K102" i="3"/>
  <c r="A102" i="3" s="1"/>
  <c r="J86" i="3"/>
  <c r="K86" i="3"/>
  <c r="J89" i="3"/>
  <c r="K89" i="3"/>
  <c r="J87" i="3"/>
  <c r="K87" i="3"/>
  <c r="J95" i="3"/>
  <c r="K95" i="3"/>
  <c r="A95" i="3" s="1"/>
  <c r="J103" i="3"/>
  <c r="K103" i="3"/>
  <c r="A103" i="3" s="1"/>
  <c r="J106" i="3"/>
  <c r="K106" i="3"/>
  <c r="A106" i="3" s="1"/>
  <c r="J93" i="3"/>
  <c r="K93" i="3"/>
  <c r="J83" i="3"/>
  <c r="K83" i="3"/>
  <c r="J96" i="3"/>
  <c r="K96" i="3"/>
  <c r="A96" i="3" s="1"/>
  <c r="J104" i="3"/>
  <c r="K104" i="3"/>
  <c r="A104" i="3" s="1"/>
  <c r="J88" i="3"/>
  <c r="K88" i="3"/>
  <c r="J84" i="3"/>
  <c r="K84" i="3"/>
  <c r="J97" i="3"/>
  <c r="K97" i="3"/>
  <c r="A97" i="3" s="1"/>
  <c r="J105" i="3"/>
  <c r="K105" i="3"/>
  <c r="A105" i="3" s="1"/>
  <c r="J42" i="3"/>
  <c r="K42" i="3"/>
  <c r="K55" i="3"/>
  <c r="J50" i="3"/>
  <c r="K50" i="3"/>
  <c r="J52" i="3"/>
  <c r="K52" i="3"/>
  <c r="J48" i="3"/>
  <c r="K48" i="3"/>
  <c r="J49" i="3"/>
  <c r="K49" i="3"/>
  <c r="J58" i="3"/>
  <c r="K58" i="3"/>
  <c r="J61" i="3"/>
  <c r="K61" i="3"/>
  <c r="A61" i="3" s="1"/>
  <c r="J44" i="3"/>
  <c r="K44" i="3"/>
  <c r="J62" i="3"/>
  <c r="K62" i="3"/>
  <c r="A62" i="3" s="1"/>
  <c r="J45" i="3"/>
  <c r="K39" i="3"/>
  <c r="J53" i="3"/>
  <c r="K53" i="3"/>
  <c r="J60" i="3"/>
  <c r="K60" i="3"/>
  <c r="J63" i="3"/>
  <c r="K63" i="3"/>
  <c r="A63" i="3" s="1"/>
  <c r="J40" i="3"/>
  <c r="K40" i="3"/>
  <c r="J39" i="3"/>
  <c r="K45" i="3"/>
  <c r="J41" i="3"/>
  <c r="K41" i="3"/>
  <c r="J59" i="3"/>
  <c r="K59" i="3"/>
  <c r="J64" i="3"/>
  <c r="K64" i="3"/>
  <c r="A64" i="3" s="1"/>
  <c r="J54" i="3"/>
  <c r="K54" i="3"/>
  <c r="J47" i="3"/>
  <c r="K47" i="3"/>
  <c r="J38" i="3"/>
  <c r="K38" i="3"/>
  <c r="J65" i="3"/>
  <c r="K65" i="3"/>
  <c r="A65" i="3" s="1"/>
  <c r="J56" i="3"/>
  <c r="K56" i="3"/>
  <c r="J57" i="3"/>
  <c r="K57" i="3"/>
  <c r="J43" i="3"/>
  <c r="K43" i="3"/>
  <c r="J51" i="3"/>
  <c r="K51" i="3"/>
  <c r="J66" i="3"/>
  <c r="K66" i="3"/>
  <c r="A66" i="3" s="1"/>
  <c r="J55" i="3"/>
  <c r="K12" i="3"/>
  <c r="J12" i="3"/>
  <c r="K17" i="3"/>
  <c r="A17" i="3" s="1"/>
  <c r="J17" i="3"/>
  <c r="K25" i="3"/>
  <c r="A25" i="3" s="1"/>
  <c r="J25" i="3"/>
  <c r="K26" i="3"/>
  <c r="A26" i="3" s="1"/>
  <c r="J26" i="3"/>
  <c r="K6" i="3"/>
  <c r="J6" i="3"/>
  <c r="K19" i="3"/>
  <c r="A19" i="3" s="1"/>
  <c r="J19" i="3"/>
  <c r="J27" i="3"/>
  <c r="K27" i="3"/>
  <c r="A27" i="3" s="1"/>
  <c r="K10" i="3"/>
  <c r="J10" i="3"/>
  <c r="K20" i="3"/>
  <c r="A20" i="3" s="1"/>
  <c r="J20" i="3"/>
  <c r="K9" i="3"/>
  <c r="J9" i="3"/>
  <c r="K21" i="3"/>
  <c r="A21" i="3" s="1"/>
  <c r="J21" i="3"/>
  <c r="K5" i="3"/>
  <c r="J5" i="3"/>
  <c r="K22" i="3"/>
  <c r="A22" i="3" s="1"/>
  <c r="J22" i="3"/>
  <c r="K13" i="3"/>
  <c r="J13" i="3"/>
  <c r="K8" i="3"/>
  <c r="J8" i="3"/>
  <c r="K23" i="3"/>
  <c r="A23" i="3" s="1"/>
  <c r="J23" i="3"/>
  <c r="K18" i="3"/>
  <c r="A18" i="3" s="1"/>
  <c r="J18" i="3"/>
  <c r="K15" i="3"/>
  <c r="A15" i="3" s="1"/>
  <c r="J15" i="3"/>
  <c r="K16" i="3"/>
  <c r="J16" i="3"/>
  <c r="K7" i="3"/>
  <c r="J7" i="3"/>
  <c r="K14" i="3"/>
  <c r="J14" i="3"/>
  <c r="K24" i="3"/>
  <c r="A24" i="3" s="1"/>
  <c r="J24" i="3"/>
  <c r="A92" i="4" l="1"/>
  <c r="A93" i="4"/>
  <c r="A94" i="4"/>
  <c r="A188" i="4"/>
  <c r="A187" i="4"/>
  <c r="A190" i="4"/>
  <c r="A191" i="4"/>
  <c r="A186" i="4"/>
  <c r="A189" i="4"/>
  <c r="A250" i="4"/>
  <c r="A90" i="4"/>
  <c r="A91" i="4"/>
  <c r="A47" i="4"/>
  <c r="A51" i="3"/>
  <c r="A16" i="3"/>
  <c r="A14" i="3"/>
  <c r="A13" i="3"/>
  <c r="A184" i="4"/>
  <c r="A89" i="4"/>
  <c r="A118" i="3"/>
  <c r="A46" i="4"/>
  <c r="A84" i="4"/>
  <c r="A230" i="4"/>
  <c r="A93" i="3"/>
  <c r="A150" i="3"/>
  <c r="A85" i="4"/>
  <c r="A125" i="4"/>
  <c r="A87" i="4"/>
  <c r="A160" i="4"/>
  <c r="A255" i="4"/>
  <c r="A256" i="4"/>
  <c r="A159" i="4"/>
  <c r="A124" i="4"/>
  <c r="A88" i="4"/>
  <c r="A86" i="4"/>
  <c r="A200" i="3"/>
  <c r="A89" i="3"/>
  <c r="A92" i="3"/>
  <c r="A91" i="3"/>
  <c r="A90" i="3"/>
  <c r="A88" i="3"/>
  <c r="A201" i="3"/>
  <c r="A55" i="3"/>
  <c r="A42" i="3"/>
  <c r="A10" i="3"/>
  <c r="A83" i="4"/>
  <c r="A229" i="4"/>
  <c r="A145" i="3"/>
  <c r="A86" i="3"/>
  <c r="A5" i="3"/>
  <c r="A58" i="3"/>
  <c r="A60" i="3"/>
  <c r="A56" i="3"/>
  <c r="A12" i="3"/>
  <c r="A7" i="4"/>
  <c r="A9" i="4"/>
  <c r="A146" i="3"/>
  <c r="A57" i="3"/>
  <c r="A53" i="3"/>
  <c r="A54" i="3"/>
  <c r="A59" i="3"/>
  <c r="A11" i="3"/>
  <c r="A149" i="3"/>
  <c r="A119" i="3"/>
  <c r="A9" i="3"/>
  <c r="A147" i="3"/>
  <c r="A148" i="3"/>
  <c r="A87" i="3"/>
  <c r="A122" i="4"/>
  <c r="A85" i="3"/>
  <c r="A49" i="3"/>
  <c r="A48" i="3"/>
  <c r="A123" i="4"/>
  <c r="A41" i="4"/>
  <c r="A45" i="4"/>
  <c r="A43" i="4"/>
  <c r="A8" i="3"/>
  <c r="A47" i="3"/>
  <c r="A52" i="3"/>
  <c r="A50" i="3"/>
  <c r="A41" i="3"/>
  <c r="A121" i="4"/>
  <c r="A119" i="4"/>
  <c r="A42" i="4"/>
  <c r="A44" i="4"/>
  <c r="A44" i="3"/>
  <c r="A45" i="3"/>
  <c r="A40" i="3"/>
  <c r="A46" i="3"/>
  <c r="A43" i="3"/>
  <c r="A39" i="3"/>
  <c r="A78" i="3"/>
  <c r="A83" i="3"/>
  <c r="A84" i="3"/>
  <c r="A6" i="3"/>
  <c r="A7" i="3"/>
  <c r="A118" i="4"/>
  <c r="A117" i="4"/>
  <c r="A120" i="4"/>
  <c r="A82" i="3"/>
  <c r="A80" i="3"/>
  <c r="A79" i="3"/>
  <c r="A81" i="3"/>
  <c r="I167" i="3"/>
  <c r="I76" i="4" l="1"/>
  <c r="I194" i="3"/>
  <c r="A272" i="3"/>
  <c r="A236" i="3"/>
  <c r="A261" i="3"/>
  <c r="A285" i="3"/>
  <c r="A109" i="3"/>
  <c r="A273" i="3"/>
  <c r="A215" i="1"/>
  <c r="A288" i="1"/>
  <c r="I193" i="3" l="1"/>
  <c r="I260" i="3"/>
  <c r="I284" i="3"/>
  <c r="I248" i="3"/>
  <c r="I221" i="3"/>
  <c r="A120" i="3"/>
  <c r="A166" i="3"/>
  <c r="A284" i="3"/>
  <c r="A194" i="3"/>
  <c r="A260" i="3"/>
  <c r="A38" i="3"/>
  <c r="A113" i="3"/>
  <c r="A248" i="3"/>
  <c r="A167" i="3"/>
  <c r="A221" i="3"/>
  <c r="A220" i="3"/>
  <c r="A237" i="3"/>
  <c r="A193" i="3"/>
  <c r="A249" i="3"/>
  <c r="H287" i="1"/>
  <c r="H286" i="1"/>
  <c r="G287" i="1"/>
  <c r="G286" i="1"/>
  <c r="H214" i="1"/>
  <c r="H213" i="1"/>
  <c r="G214" i="1"/>
  <c r="G213" i="1"/>
  <c r="H42" i="1"/>
  <c r="G42" i="1"/>
  <c r="H518" i="1"/>
  <c r="G518" i="1"/>
  <c r="G519" i="1"/>
  <c r="H519" i="1"/>
  <c r="I519" i="1"/>
  <c r="I481" i="1"/>
  <c r="I77" i="4" l="1"/>
  <c r="I220" i="3"/>
  <c r="I236" i="3"/>
  <c r="I237" i="3"/>
  <c r="I249" i="3"/>
  <c r="E519" i="1"/>
  <c r="E518" i="1"/>
  <c r="H443" i="1"/>
  <c r="G443" i="1"/>
  <c r="H442" i="1"/>
  <c r="G442" i="1"/>
  <c r="I443" i="1"/>
  <c r="E443" i="1"/>
  <c r="E442" i="1"/>
  <c r="I389" i="1"/>
  <c r="H389" i="1"/>
  <c r="G389" i="1"/>
  <c r="H388" i="1"/>
  <c r="G388" i="1"/>
  <c r="E389" i="1"/>
  <c r="E388" i="1"/>
  <c r="E337" i="1"/>
  <c r="E338" i="1"/>
  <c r="H337" i="1"/>
  <c r="G337" i="1"/>
  <c r="G338" i="1"/>
  <c r="H338" i="1"/>
  <c r="I338" i="1"/>
  <c r="I287" i="1"/>
  <c r="J312" i="1" s="1"/>
  <c r="E287" i="1"/>
  <c r="E286" i="1"/>
  <c r="I115" i="1"/>
  <c r="I214" i="1"/>
  <c r="E214" i="1"/>
  <c r="E213" i="1"/>
  <c r="I550" i="1"/>
  <c r="J550" i="1" s="1"/>
  <c r="I549" i="1"/>
  <c r="J549" i="1" s="1"/>
  <c r="I548" i="1"/>
  <c r="J548" i="1" s="1"/>
  <c r="I547" i="1"/>
  <c r="J547" i="1" s="1"/>
  <c r="I546" i="1"/>
  <c r="J546" i="1" s="1"/>
  <c r="I545" i="1"/>
  <c r="J545" i="1" s="1"/>
  <c r="I544" i="1"/>
  <c r="J544" i="1" s="1"/>
  <c r="I543" i="1"/>
  <c r="J543" i="1" s="1"/>
  <c r="I542" i="1"/>
  <c r="J542" i="1" s="1"/>
  <c r="I541" i="1"/>
  <c r="J541" i="1" s="1"/>
  <c r="I540" i="1"/>
  <c r="J540" i="1" s="1"/>
  <c r="I539" i="1"/>
  <c r="J539" i="1" s="1"/>
  <c r="I538" i="1"/>
  <c r="J538" i="1" s="1"/>
  <c r="I537" i="1"/>
  <c r="J537" i="1" s="1"/>
  <c r="I536" i="1"/>
  <c r="J536" i="1" s="1"/>
  <c r="I535" i="1"/>
  <c r="J535" i="1" s="1"/>
  <c r="I534" i="1"/>
  <c r="J534" i="1" s="1"/>
  <c r="I533" i="1"/>
  <c r="J533" i="1" s="1"/>
  <c r="I532" i="1"/>
  <c r="I527" i="1"/>
  <c r="I521" i="1"/>
  <c r="I526" i="1"/>
  <c r="I523" i="1"/>
  <c r="J523" i="1" s="1"/>
  <c r="I524" i="1"/>
  <c r="J524" i="1" s="1"/>
  <c r="I530" i="1"/>
  <c r="J530" i="1" s="1"/>
  <c r="I531" i="1"/>
  <c r="J531" i="1" s="1"/>
  <c r="I525" i="1"/>
  <c r="J528" i="1" s="1"/>
  <c r="I522" i="1"/>
  <c r="I529" i="1"/>
  <c r="I528" i="1"/>
  <c r="I512" i="1"/>
  <c r="J512" i="1" s="1"/>
  <c r="I511" i="1"/>
  <c r="J511" i="1" s="1"/>
  <c r="I510" i="1"/>
  <c r="J510" i="1" s="1"/>
  <c r="I509" i="1"/>
  <c r="J509" i="1" s="1"/>
  <c r="I508" i="1"/>
  <c r="J508" i="1" s="1"/>
  <c r="I507" i="1"/>
  <c r="J507" i="1" s="1"/>
  <c r="I506" i="1"/>
  <c r="J506" i="1" s="1"/>
  <c r="I505" i="1"/>
  <c r="J505" i="1" s="1"/>
  <c r="I504" i="1"/>
  <c r="J504" i="1" s="1"/>
  <c r="I503" i="1"/>
  <c r="J503" i="1" s="1"/>
  <c r="I502" i="1"/>
  <c r="J502" i="1" s="1"/>
  <c r="I501" i="1"/>
  <c r="J501" i="1" s="1"/>
  <c r="I500" i="1"/>
  <c r="J500" i="1" s="1"/>
  <c r="I499" i="1"/>
  <c r="J499" i="1" s="1"/>
  <c r="I498" i="1"/>
  <c r="J498" i="1" s="1"/>
  <c r="I497" i="1"/>
  <c r="J497" i="1" s="1"/>
  <c r="I496" i="1"/>
  <c r="I495" i="1"/>
  <c r="I494" i="1"/>
  <c r="I493" i="1"/>
  <c r="J493" i="1" s="1"/>
  <c r="I492" i="1"/>
  <c r="J492" i="1" s="1"/>
  <c r="I491" i="1"/>
  <c r="J491" i="1" s="1"/>
  <c r="I490" i="1"/>
  <c r="J490" i="1" s="1"/>
  <c r="I489" i="1"/>
  <c r="J489" i="1" s="1"/>
  <c r="I488" i="1"/>
  <c r="J488" i="1" s="1"/>
  <c r="I487" i="1"/>
  <c r="J487" i="1" s="1"/>
  <c r="I486" i="1"/>
  <c r="J486" i="1" s="1"/>
  <c r="I485" i="1"/>
  <c r="J485" i="1" s="1"/>
  <c r="I483" i="1"/>
  <c r="J483" i="1" s="1"/>
  <c r="I484" i="1"/>
  <c r="J484" i="1" s="1"/>
  <c r="I474" i="1"/>
  <c r="I473" i="1"/>
  <c r="I472" i="1"/>
  <c r="I471" i="1"/>
  <c r="I470" i="1"/>
  <c r="J470" i="1" s="1"/>
  <c r="I469" i="1"/>
  <c r="J469" i="1" s="1"/>
  <c r="I468" i="1"/>
  <c r="I466" i="1"/>
  <c r="I453" i="1"/>
  <c r="I459" i="1"/>
  <c r="I460" i="1"/>
  <c r="J447" i="1"/>
  <c r="J456" i="1"/>
  <c r="I448" i="1"/>
  <c r="I463" i="1"/>
  <c r="I467" i="1"/>
  <c r="I457" i="1"/>
  <c r="I446" i="1"/>
  <c r="I435" i="1"/>
  <c r="I434" i="1"/>
  <c r="I433" i="1"/>
  <c r="I432" i="1"/>
  <c r="I431" i="1"/>
  <c r="I430" i="1"/>
  <c r="J430" i="1" s="1"/>
  <c r="I429" i="1"/>
  <c r="J429" i="1" s="1"/>
  <c r="I428" i="1"/>
  <c r="I427" i="1"/>
  <c r="I426" i="1"/>
  <c r="I425" i="1"/>
  <c r="I424" i="1"/>
  <c r="I423" i="1"/>
  <c r="I422" i="1"/>
  <c r="J422" i="1" s="1"/>
  <c r="I421" i="1"/>
  <c r="J421" i="1" s="1"/>
  <c r="I420" i="1"/>
  <c r="I419" i="1"/>
  <c r="I412" i="1"/>
  <c r="I404" i="1"/>
  <c r="I402" i="1"/>
  <c r="I403" i="1"/>
  <c r="I411" i="1"/>
  <c r="I392" i="1"/>
  <c r="I391" i="1"/>
  <c r="I398" i="1"/>
  <c r="I401" i="1"/>
  <c r="I406" i="1"/>
  <c r="I395" i="1"/>
  <c r="I405" i="1"/>
  <c r="I399" i="1"/>
  <c r="I381" i="1"/>
  <c r="J381" i="1" s="1"/>
  <c r="I380" i="1"/>
  <c r="J380" i="1" s="1"/>
  <c r="I379" i="1"/>
  <c r="I378" i="1"/>
  <c r="I377" i="1"/>
  <c r="I376" i="1"/>
  <c r="I375" i="1"/>
  <c r="J368" i="1"/>
  <c r="J346" i="1"/>
  <c r="J373" i="1"/>
  <c r="J371" i="1"/>
  <c r="I363" i="1"/>
  <c r="J363" i="1" s="1"/>
  <c r="J355" i="1"/>
  <c r="I328" i="1"/>
  <c r="I327" i="1"/>
  <c r="I326" i="1"/>
  <c r="I325" i="1"/>
  <c r="I324" i="1"/>
  <c r="I323" i="1"/>
  <c r="I322" i="1"/>
  <c r="I321" i="1"/>
  <c r="I320" i="1"/>
  <c r="I313" i="1"/>
  <c r="I310" i="1"/>
  <c r="I297" i="1"/>
  <c r="I289" i="1"/>
  <c r="I304" i="1"/>
  <c r="I305" i="1"/>
  <c r="I311" i="1"/>
  <c r="I298" i="1"/>
  <c r="I309" i="1"/>
  <c r="I300" i="1"/>
  <c r="I318" i="1"/>
  <c r="I291" i="1"/>
  <c r="I319" i="1"/>
  <c r="I293" i="1"/>
  <c r="I302" i="1"/>
  <c r="I295" i="1"/>
  <c r="I308" i="1"/>
  <c r="I299" i="1"/>
  <c r="I290" i="1"/>
  <c r="I294" i="1"/>
  <c r="I292" i="1"/>
  <c r="I316" i="1"/>
  <c r="I306" i="1"/>
  <c r="I317" i="1"/>
  <c r="I314" i="1"/>
  <c r="I303" i="1"/>
  <c r="I307" i="1"/>
  <c r="I296" i="1"/>
  <c r="I315" i="1"/>
  <c r="I267" i="1"/>
  <c r="J267" i="1" s="1"/>
  <c r="I265" i="1"/>
  <c r="I258" i="1"/>
  <c r="I257" i="1"/>
  <c r="I234" i="1"/>
  <c r="I252" i="1"/>
  <c r="I216" i="1"/>
  <c r="I244" i="1"/>
  <c r="J244" i="1" s="1"/>
  <c r="I226" i="1"/>
  <c r="J226" i="1" s="1"/>
  <c r="I229" i="1"/>
  <c r="I250" i="1"/>
  <c r="I222" i="1"/>
  <c r="I233" i="1"/>
  <c r="I221" i="1"/>
  <c r="I246" i="1"/>
  <c r="I219" i="1"/>
  <c r="J219" i="1" s="1"/>
  <c r="I217" i="1"/>
  <c r="I263" i="1"/>
  <c r="I261" i="1"/>
  <c r="I259" i="1"/>
  <c r="I239" i="1"/>
  <c r="I232" i="1"/>
  <c r="I245" i="1"/>
  <c r="I231" i="1"/>
  <c r="J231" i="1" s="1"/>
  <c r="I242" i="1"/>
  <c r="I249" i="1"/>
  <c r="I220" i="1"/>
  <c r="I251" i="1"/>
  <c r="I225" i="1"/>
  <c r="I228" i="1"/>
  <c r="I224" i="1"/>
  <c r="I253" i="1"/>
  <c r="J253" i="1" s="1"/>
  <c r="I247" i="1"/>
  <c r="J247" i="1" s="1"/>
  <c r="I241" i="1"/>
  <c r="I235" i="1"/>
  <c r="I227" i="1"/>
  <c r="I254" i="1"/>
  <c r="I256" i="1"/>
  <c r="I223" i="1"/>
  <c r="I240" i="1"/>
  <c r="H114" i="1"/>
  <c r="G114" i="1"/>
  <c r="H115" i="1"/>
  <c r="G115" i="1"/>
  <c r="E114" i="1"/>
  <c r="E115" i="1"/>
  <c r="I181" i="1"/>
  <c r="I183" i="1"/>
  <c r="I125" i="1"/>
  <c r="I159" i="1"/>
  <c r="I153" i="1"/>
  <c r="H43" i="1"/>
  <c r="G43" i="1"/>
  <c r="J423" i="1" l="1"/>
  <c r="J431" i="1"/>
  <c r="J424" i="1"/>
  <c r="J432" i="1"/>
  <c r="J425" i="1"/>
  <c r="J433" i="1"/>
  <c r="J401" i="1"/>
  <c r="J412" i="1"/>
  <c r="J426" i="1"/>
  <c r="J434" i="1"/>
  <c r="J398" i="1"/>
  <c r="J419" i="1"/>
  <c r="J427" i="1"/>
  <c r="J435" i="1"/>
  <c r="J391" i="1"/>
  <c r="J420" i="1"/>
  <c r="J428" i="1"/>
  <c r="J158" i="1"/>
  <c r="J119" i="1"/>
  <c r="J118" i="1"/>
  <c r="J139" i="1"/>
  <c r="J130" i="1"/>
  <c r="J166" i="1"/>
  <c r="J176" i="1"/>
  <c r="J152" i="1"/>
  <c r="J129" i="1"/>
  <c r="J161" i="1"/>
  <c r="J168" i="1"/>
  <c r="J122" i="1"/>
  <c r="J174" i="1"/>
  <c r="J198" i="1"/>
  <c r="J193" i="1"/>
  <c r="J196" i="1"/>
  <c r="J201" i="1"/>
  <c r="J195" i="1"/>
  <c r="J188" i="1"/>
  <c r="J194" i="1"/>
  <c r="J180" i="1"/>
  <c r="J189" i="1"/>
  <c r="J199" i="1"/>
  <c r="J187" i="1"/>
  <c r="J202" i="1"/>
  <c r="J192" i="1"/>
  <c r="J200" i="1"/>
  <c r="J190" i="1"/>
  <c r="J197" i="1"/>
  <c r="J178" i="1"/>
  <c r="J191" i="1"/>
  <c r="J185" i="1"/>
  <c r="K202" i="1"/>
  <c r="K180" i="1"/>
  <c r="K192" i="1"/>
  <c r="K198" i="1"/>
  <c r="K190" i="1"/>
  <c r="K191" i="1"/>
  <c r="K188" i="1"/>
  <c r="K199" i="1"/>
  <c r="K200" i="1"/>
  <c r="K194" i="1"/>
  <c r="K197" i="1"/>
  <c r="K196" i="1"/>
  <c r="K201" i="1"/>
  <c r="K195" i="1"/>
  <c r="K193" i="1"/>
  <c r="K178" i="1"/>
  <c r="K185" i="1"/>
  <c r="K187" i="1"/>
  <c r="K189" i="1"/>
  <c r="K148" i="1"/>
  <c r="J160" i="1"/>
  <c r="J141" i="1"/>
  <c r="J148" i="1"/>
  <c r="J140" i="1"/>
  <c r="J156" i="1"/>
  <c r="J150" i="1"/>
  <c r="J143" i="1"/>
  <c r="K129" i="1"/>
  <c r="K150" i="1"/>
  <c r="K118" i="1"/>
  <c r="K160" i="1"/>
  <c r="K141" i="1"/>
  <c r="K143" i="1"/>
  <c r="K130" i="1"/>
  <c r="K156" i="1"/>
  <c r="K140" i="1"/>
  <c r="J345" i="1"/>
  <c r="J344" i="1"/>
  <c r="J361" i="1"/>
  <c r="J354" i="1"/>
  <c r="J351" i="1"/>
  <c r="J343" i="1"/>
  <c r="J364" i="1"/>
  <c r="J360" i="1"/>
  <c r="J342" i="1"/>
  <c r="J353" i="1"/>
  <c r="J358" i="1"/>
  <c r="J359" i="1"/>
  <c r="J347" i="1"/>
  <c r="J413" i="1"/>
  <c r="J416" i="1"/>
  <c r="J394" i="1"/>
  <c r="J418" i="1"/>
  <c r="J407" i="1"/>
  <c r="J415" i="1"/>
  <c r="J408" i="1"/>
  <c r="J397" i="1"/>
  <c r="J417" i="1"/>
  <c r="J393" i="1"/>
  <c r="J414" i="1"/>
  <c r="J409" i="1"/>
  <c r="J410" i="1"/>
  <c r="J396" i="1"/>
  <c r="J400" i="1"/>
  <c r="J457" i="1"/>
  <c r="J405" i="1"/>
  <c r="K408" i="1"/>
  <c r="K415" i="1"/>
  <c r="K407" i="1"/>
  <c r="K417" i="1"/>
  <c r="A417" i="1" s="1"/>
  <c r="K394" i="1"/>
  <c r="K393" i="1"/>
  <c r="K397" i="1"/>
  <c r="K410" i="1"/>
  <c r="K409" i="1"/>
  <c r="K418" i="1"/>
  <c r="A418" i="1" s="1"/>
  <c r="K400" i="1"/>
  <c r="K396" i="1"/>
  <c r="K414" i="1"/>
  <c r="A409" i="1" s="1"/>
  <c r="K413" i="1"/>
  <c r="K416" i="1"/>
  <c r="A416" i="1" s="1"/>
  <c r="K359" i="1"/>
  <c r="K364" i="1"/>
  <c r="K342" i="1"/>
  <c r="K361" i="1"/>
  <c r="K360" i="1"/>
  <c r="K354" i="1"/>
  <c r="K351" i="1"/>
  <c r="K343" i="1"/>
  <c r="K344" i="1"/>
  <c r="K347" i="1"/>
  <c r="K358" i="1"/>
  <c r="K353" i="1"/>
  <c r="J301" i="1"/>
  <c r="J290" i="1"/>
  <c r="J318" i="1"/>
  <c r="J297" i="1"/>
  <c r="J325" i="1"/>
  <c r="J406" i="1"/>
  <c r="J266" i="1"/>
  <c r="J255" i="1"/>
  <c r="J275" i="1"/>
  <c r="J264" i="1"/>
  <c r="J274" i="1"/>
  <c r="J260" i="1"/>
  <c r="J270" i="1"/>
  <c r="J269" i="1"/>
  <c r="J243" i="1"/>
  <c r="J238" i="1"/>
  <c r="J262" i="1"/>
  <c r="J268" i="1"/>
  <c r="J271" i="1"/>
  <c r="J277" i="1"/>
  <c r="J278" i="1"/>
  <c r="J272" i="1"/>
  <c r="J273" i="1"/>
  <c r="J230" i="1"/>
  <c r="J236" i="1"/>
  <c r="J218" i="1"/>
  <c r="J276" i="1"/>
  <c r="J248" i="1"/>
  <c r="J237" i="1"/>
  <c r="J217" i="1"/>
  <c r="K237" i="1"/>
  <c r="K271" i="1"/>
  <c r="K269" i="1"/>
  <c r="K278" i="1"/>
  <c r="K218" i="1"/>
  <c r="K272" i="1"/>
  <c r="K277" i="1"/>
  <c r="K248" i="1"/>
  <c r="K238" i="1"/>
  <c r="K273" i="1"/>
  <c r="K268" i="1"/>
  <c r="K264" i="1"/>
  <c r="K243" i="1"/>
  <c r="K262" i="1"/>
  <c r="K270" i="1"/>
  <c r="K276" i="1"/>
  <c r="K266" i="1"/>
  <c r="K260" i="1"/>
  <c r="K236" i="1"/>
  <c r="K230" i="1"/>
  <c r="K274" i="1"/>
  <c r="K275" i="1"/>
  <c r="K255" i="1"/>
  <c r="J314" i="1"/>
  <c r="J308" i="1"/>
  <c r="J309" i="1"/>
  <c r="J313" i="1"/>
  <c r="J327" i="1"/>
  <c r="J340" i="1"/>
  <c r="J374" i="1"/>
  <c r="J369" i="1"/>
  <c r="J455" i="1"/>
  <c r="J471" i="1"/>
  <c r="J350" i="1"/>
  <c r="J357" i="1"/>
  <c r="J375" i="1"/>
  <c r="J461" i="1"/>
  <c r="J460" i="1"/>
  <c r="J472" i="1"/>
  <c r="J348" i="1"/>
  <c r="J362" i="1"/>
  <c r="J366" i="1"/>
  <c r="J376" i="1"/>
  <c r="J467" i="1"/>
  <c r="J451" i="1"/>
  <c r="J459" i="1"/>
  <c r="J473" i="1"/>
  <c r="J341" i="1"/>
  <c r="J356" i="1"/>
  <c r="J370" i="1"/>
  <c r="J377" i="1"/>
  <c r="J449" i="1"/>
  <c r="J458" i="1"/>
  <c r="J453" i="1"/>
  <c r="J474" i="1"/>
  <c r="J352" i="1"/>
  <c r="J372" i="1"/>
  <c r="J378" i="1"/>
  <c r="J462" i="1"/>
  <c r="J448" i="1"/>
  <c r="J466" i="1"/>
  <c r="J367" i="1"/>
  <c r="J365" i="1"/>
  <c r="J379" i="1"/>
  <c r="J454" i="1"/>
  <c r="J464" i="1"/>
  <c r="J468" i="1"/>
  <c r="J446" i="1"/>
  <c r="J465" i="1"/>
  <c r="J395" i="1"/>
  <c r="J399" i="1"/>
  <c r="J303" i="1"/>
  <c r="J299" i="1"/>
  <c r="J300" i="1"/>
  <c r="J310" i="1"/>
  <c r="J326" i="1"/>
  <c r="J450" i="1"/>
  <c r="J317" i="1"/>
  <c r="J295" i="1"/>
  <c r="J298" i="1"/>
  <c r="J320" i="1"/>
  <c r="J328" i="1"/>
  <c r="J321" i="1"/>
  <c r="J315" i="1"/>
  <c r="J302" i="1"/>
  <c r="J307" i="1"/>
  <c r="J316" i="1"/>
  <c r="J293" i="1"/>
  <c r="J305" i="1"/>
  <c r="J322" i="1"/>
  <c r="J525" i="1"/>
  <c r="J306" i="1"/>
  <c r="J311" i="1"/>
  <c r="J292" i="1"/>
  <c r="J319" i="1"/>
  <c r="J304" i="1"/>
  <c r="J323" i="1"/>
  <c r="J294" i="1"/>
  <c r="J291" i="1"/>
  <c r="J289" i="1"/>
  <c r="J324" i="1"/>
  <c r="J256" i="1"/>
  <c r="J296" i="1"/>
  <c r="J522" i="1"/>
  <c r="J529" i="1"/>
  <c r="J254" i="1"/>
  <c r="J224" i="1"/>
  <c r="J245" i="1"/>
  <c r="J246" i="1"/>
  <c r="J216" i="1"/>
  <c r="J227" i="1"/>
  <c r="J228" i="1"/>
  <c r="J232" i="1"/>
  <c r="J221" i="1"/>
  <c r="J252" i="1"/>
  <c r="J223" i="1"/>
  <c r="J225" i="1"/>
  <c r="J239" i="1"/>
  <c r="J233" i="1"/>
  <c r="J234" i="1"/>
  <c r="J240" i="1"/>
  <c r="J251" i="1"/>
  <c r="J259" i="1"/>
  <c r="J222" i="1"/>
  <c r="J257" i="1"/>
  <c r="J235" i="1"/>
  <c r="J261" i="1"/>
  <c r="J258" i="1"/>
  <c r="J220" i="1"/>
  <c r="J250" i="1"/>
  <c r="J241" i="1"/>
  <c r="J249" i="1"/>
  <c r="J263" i="1"/>
  <c r="J229" i="1"/>
  <c r="J265" i="1"/>
  <c r="J183" i="1"/>
  <c r="K183" i="1"/>
  <c r="J125" i="1"/>
  <c r="K125" i="1"/>
  <c r="J181" i="1"/>
  <c r="K181" i="1"/>
  <c r="J149" i="1"/>
  <c r="J157" i="1"/>
  <c r="J154" i="1"/>
  <c r="J117" i="1"/>
  <c r="J144" i="1"/>
  <c r="J164" i="1"/>
  <c r="J184" i="1"/>
  <c r="J182" i="1"/>
  <c r="J186" i="1"/>
  <c r="J135" i="1"/>
  <c r="J177" i="1"/>
  <c r="J127" i="1"/>
  <c r="J172" i="1"/>
  <c r="J124" i="1"/>
  <c r="J162" i="1"/>
  <c r="J147" i="1"/>
  <c r="J146" i="1"/>
  <c r="J163" i="1"/>
  <c r="J126" i="1"/>
  <c r="J133" i="1"/>
  <c r="J132" i="1"/>
  <c r="J136" i="1"/>
  <c r="J128" i="1"/>
  <c r="J151" i="1"/>
  <c r="J121" i="1"/>
  <c r="J173" i="1"/>
  <c r="J137" i="1"/>
  <c r="J123" i="1"/>
  <c r="J179" i="1"/>
  <c r="J120" i="1"/>
  <c r="J175" i="1"/>
  <c r="J138" i="1"/>
  <c r="J134" i="1"/>
  <c r="J145" i="1"/>
  <c r="J171" i="1"/>
  <c r="J142" i="1"/>
  <c r="J165" i="1"/>
  <c r="J167" i="1"/>
  <c r="J155" i="1"/>
  <c r="J169" i="1"/>
  <c r="J170" i="1"/>
  <c r="J131" i="1"/>
  <c r="K349" i="1"/>
  <c r="J349" i="1"/>
  <c r="K242" i="1"/>
  <c r="J242" i="1"/>
  <c r="J159" i="1"/>
  <c r="K166" i="1"/>
  <c r="K186" i="1"/>
  <c r="K131" i="1"/>
  <c r="K165" i="1"/>
  <c r="K161" i="1"/>
  <c r="K170" i="1"/>
  <c r="K124" i="1"/>
  <c r="K120" i="1"/>
  <c r="K182" i="1"/>
  <c r="K146" i="1"/>
  <c r="K149" i="1"/>
  <c r="K177" i="1"/>
  <c r="K132" i="1"/>
  <c r="K139" i="1"/>
  <c r="K179" i="1"/>
  <c r="K126" i="1"/>
  <c r="K117" i="1"/>
  <c r="K171" i="1"/>
  <c r="K176" i="1"/>
  <c r="K159" i="1"/>
  <c r="K162" i="1"/>
  <c r="K155" i="1"/>
  <c r="K145" i="1"/>
  <c r="K164" i="1"/>
  <c r="K137" i="1"/>
  <c r="K174" i="1"/>
  <c r="K134" i="1"/>
  <c r="K173" i="1"/>
  <c r="K168" i="1"/>
  <c r="K122" i="1"/>
  <c r="K128" i="1"/>
  <c r="K135" i="1"/>
  <c r="K144" i="1"/>
  <c r="K152" i="1"/>
  <c r="K169" i="1"/>
  <c r="K127" i="1"/>
  <c r="K119" i="1"/>
  <c r="K163" i="1"/>
  <c r="K157" i="1"/>
  <c r="K167" i="1"/>
  <c r="K184" i="1"/>
  <c r="K147" i="1"/>
  <c r="K121" i="1"/>
  <c r="K133" i="1"/>
  <c r="K175" i="1"/>
  <c r="K172" i="1"/>
  <c r="K138" i="1"/>
  <c r="K142" i="1"/>
  <c r="K123" i="1"/>
  <c r="K136" i="1"/>
  <c r="K154" i="1"/>
  <c r="K151" i="1"/>
  <c r="K158" i="1"/>
  <c r="J153" i="1"/>
  <c r="K153" i="1"/>
  <c r="I261" i="3"/>
  <c r="I285" i="3"/>
  <c r="K411" i="1"/>
  <c r="J411" i="1"/>
  <c r="J402" i="1"/>
  <c r="K402" i="1"/>
  <c r="K404" i="1"/>
  <c r="J404" i="1"/>
  <c r="K403" i="1"/>
  <c r="J403" i="1"/>
  <c r="J392" i="1"/>
  <c r="K431" i="1"/>
  <c r="K423" i="1"/>
  <c r="K406" i="1"/>
  <c r="K430" i="1"/>
  <c r="K422" i="1"/>
  <c r="K405" i="1"/>
  <c r="K425" i="1"/>
  <c r="K429" i="1"/>
  <c r="K421" i="1"/>
  <c r="K392" i="1"/>
  <c r="K428" i="1"/>
  <c r="K420" i="1"/>
  <c r="K391" i="1"/>
  <c r="K435" i="1"/>
  <c r="K427" i="1"/>
  <c r="K419" i="1"/>
  <c r="K398" i="1"/>
  <c r="K434" i="1"/>
  <c r="K426" i="1"/>
  <c r="K412" i="1"/>
  <c r="K401" i="1"/>
  <c r="K395" i="1"/>
  <c r="K432" i="1"/>
  <c r="K424" i="1"/>
  <c r="K399" i="1"/>
  <c r="K433" i="1"/>
  <c r="K445" i="1"/>
  <c r="J445" i="1"/>
  <c r="K454" i="1"/>
  <c r="K464" i="1"/>
  <c r="K468" i="1"/>
  <c r="K447" i="1"/>
  <c r="K463" i="1"/>
  <c r="K456" i="1"/>
  <c r="K469" i="1"/>
  <c r="K446" i="1"/>
  <c r="K470" i="1"/>
  <c r="J463" i="1"/>
  <c r="K450" i="1"/>
  <c r="K455" i="1"/>
  <c r="K471" i="1"/>
  <c r="K465" i="1"/>
  <c r="K461" i="1"/>
  <c r="K460" i="1"/>
  <c r="K472" i="1"/>
  <c r="K448" i="1"/>
  <c r="K467" i="1"/>
  <c r="K451" i="1"/>
  <c r="K459" i="1"/>
  <c r="K473" i="1"/>
  <c r="K462" i="1"/>
  <c r="K457" i="1"/>
  <c r="K449" i="1"/>
  <c r="K458" i="1"/>
  <c r="K453" i="1"/>
  <c r="K474" i="1"/>
  <c r="K466" i="1"/>
  <c r="K452" i="1"/>
  <c r="J452" i="1"/>
  <c r="J496" i="1"/>
  <c r="K496" i="1"/>
  <c r="K495" i="1"/>
  <c r="J495" i="1"/>
  <c r="K510" i="1"/>
  <c r="K502" i="1"/>
  <c r="K494" i="1"/>
  <c r="K486" i="1"/>
  <c r="K501" i="1"/>
  <c r="K493" i="1"/>
  <c r="K485" i="1"/>
  <c r="K509" i="1"/>
  <c r="K508" i="1"/>
  <c r="K500" i="1"/>
  <c r="K492" i="1"/>
  <c r="K483" i="1"/>
  <c r="K507" i="1"/>
  <c r="K499" i="1"/>
  <c r="K491" i="1"/>
  <c r="K484" i="1"/>
  <c r="K506" i="1"/>
  <c r="K498" i="1"/>
  <c r="K490" i="1"/>
  <c r="K487" i="1"/>
  <c r="K505" i="1"/>
  <c r="K497" i="1"/>
  <c r="K489" i="1"/>
  <c r="K503" i="1"/>
  <c r="K512" i="1"/>
  <c r="K504" i="1"/>
  <c r="K488" i="1"/>
  <c r="J494" i="1"/>
  <c r="K511" i="1"/>
  <c r="K550" i="1"/>
  <c r="K542" i="1"/>
  <c r="K534" i="1"/>
  <c r="K530" i="1"/>
  <c r="K549" i="1"/>
  <c r="K541" i="1"/>
  <c r="K548" i="1"/>
  <c r="K540" i="1"/>
  <c r="K528" i="1"/>
  <c r="K531" i="1"/>
  <c r="K547" i="1"/>
  <c r="K539" i="1"/>
  <c r="K529" i="1"/>
  <c r="J526" i="1"/>
  <c r="K533" i="1"/>
  <c r="K546" i="1"/>
  <c r="K538" i="1"/>
  <c r="K525" i="1"/>
  <c r="K524" i="1"/>
  <c r="K545" i="1"/>
  <c r="K537" i="1"/>
  <c r="K526" i="1"/>
  <c r="K522" i="1"/>
  <c r="K535" i="1"/>
  <c r="K544" i="1"/>
  <c r="K536" i="1"/>
  <c r="K523" i="1"/>
  <c r="K543" i="1"/>
  <c r="J521" i="1"/>
  <c r="K521" i="1"/>
  <c r="K527" i="1"/>
  <c r="J527" i="1"/>
  <c r="J532" i="1"/>
  <c r="K532" i="1"/>
  <c r="K379" i="1"/>
  <c r="K365" i="1"/>
  <c r="K345" i="1"/>
  <c r="K372" i="1"/>
  <c r="K363" i="1"/>
  <c r="K378" i="1"/>
  <c r="K377" i="1"/>
  <c r="K370" i="1"/>
  <c r="K356" i="1"/>
  <c r="K341" i="1"/>
  <c r="K340" i="1"/>
  <c r="K381" i="1"/>
  <c r="K376" i="1"/>
  <c r="K366" i="1"/>
  <c r="K362" i="1"/>
  <c r="K348" i="1"/>
  <c r="K374" i="1"/>
  <c r="K368" i="1"/>
  <c r="K375" i="1"/>
  <c r="K357" i="1"/>
  <c r="K350" i="1"/>
  <c r="K369" i="1"/>
  <c r="K373" i="1"/>
  <c r="K380" i="1"/>
  <c r="K346" i="1"/>
  <c r="K371" i="1"/>
  <c r="K355" i="1"/>
  <c r="K352" i="1"/>
  <c r="K367" i="1"/>
  <c r="K322" i="1"/>
  <c r="K305" i="1"/>
  <c r="K293" i="1"/>
  <c r="K316" i="1"/>
  <c r="K307" i="1"/>
  <c r="K302" i="1"/>
  <c r="K317" i="1"/>
  <c r="K321" i="1"/>
  <c r="K311" i="1"/>
  <c r="K315" i="1"/>
  <c r="K328" i="1"/>
  <c r="K320" i="1"/>
  <c r="K298" i="1"/>
  <c r="K295" i="1"/>
  <c r="K327" i="1"/>
  <c r="K313" i="1"/>
  <c r="K309" i="1"/>
  <c r="K308" i="1"/>
  <c r="K314" i="1"/>
  <c r="K290" i="1"/>
  <c r="K294" i="1"/>
  <c r="K326" i="1"/>
  <c r="K310" i="1"/>
  <c r="K300" i="1"/>
  <c r="K299" i="1"/>
  <c r="K303" i="1"/>
  <c r="K318" i="1"/>
  <c r="K325" i="1"/>
  <c r="K297" i="1"/>
  <c r="K301" i="1"/>
  <c r="K324" i="1"/>
  <c r="K289" i="1"/>
  <c r="K291" i="1"/>
  <c r="K312" i="1"/>
  <c r="K323" i="1"/>
  <c r="K304" i="1"/>
  <c r="K319" i="1"/>
  <c r="K292" i="1"/>
  <c r="K296" i="1"/>
  <c r="K306" i="1"/>
  <c r="K234" i="1"/>
  <c r="K233" i="1"/>
  <c r="K239" i="1"/>
  <c r="K225" i="1"/>
  <c r="K223" i="1"/>
  <c r="K252" i="1"/>
  <c r="K221" i="1"/>
  <c r="K232" i="1"/>
  <c r="K216" i="1"/>
  <c r="K246" i="1"/>
  <c r="K245" i="1"/>
  <c r="K224" i="1"/>
  <c r="K254" i="1"/>
  <c r="K217" i="1"/>
  <c r="K240" i="1"/>
  <c r="K244" i="1"/>
  <c r="K219" i="1"/>
  <c r="K231" i="1"/>
  <c r="K253" i="1"/>
  <c r="K256" i="1"/>
  <c r="K267" i="1"/>
  <c r="K247" i="1"/>
  <c r="K228" i="1"/>
  <c r="K226" i="1"/>
  <c r="K265" i="1"/>
  <c r="K229" i="1"/>
  <c r="K263" i="1"/>
  <c r="K249" i="1"/>
  <c r="K241" i="1"/>
  <c r="K257" i="1"/>
  <c r="K259" i="1"/>
  <c r="K258" i="1"/>
  <c r="K250" i="1"/>
  <c r="K261" i="1"/>
  <c r="K220" i="1"/>
  <c r="K235" i="1"/>
  <c r="K222" i="1"/>
  <c r="K251" i="1"/>
  <c r="K227" i="1"/>
  <c r="I43" i="1"/>
  <c r="J49" i="1" s="1"/>
  <c r="E43" i="1"/>
  <c r="A413" i="1" l="1"/>
  <c r="A415" i="1"/>
  <c r="A414" i="1"/>
  <c r="A410" i="1"/>
  <c r="A412" i="1"/>
  <c r="A411" i="1"/>
  <c r="J52" i="1"/>
  <c r="J76" i="1"/>
  <c r="J74" i="1"/>
  <c r="J68" i="1"/>
  <c r="A179" i="1"/>
  <c r="A394" i="1"/>
  <c r="A356" i="1"/>
  <c r="A174" i="1"/>
  <c r="A175" i="1"/>
  <c r="A170" i="1"/>
  <c r="A176" i="1"/>
  <c r="A173" i="1"/>
  <c r="A172" i="1"/>
  <c r="A177" i="1"/>
  <c r="A178" i="1"/>
  <c r="A171" i="1"/>
  <c r="A408" i="1"/>
  <c r="A363" i="1"/>
  <c r="A407" i="1"/>
  <c r="A406" i="1"/>
  <c r="A405" i="1"/>
  <c r="A360" i="1"/>
  <c r="A359" i="1"/>
  <c r="A365" i="1"/>
  <c r="A358" i="1"/>
  <c r="A357" i="1"/>
  <c r="A364" i="1"/>
  <c r="A362" i="1"/>
  <c r="A366" i="1"/>
  <c r="A367" i="1"/>
  <c r="A361" i="1"/>
  <c r="A68" i="3"/>
  <c r="A73" i="3"/>
  <c r="J55" i="1"/>
  <c r="I45" i="1"/>
  <c r="I75" i="1"/>
  <c r="I79" i="1"/>
  <c r="J80" i="1" s="1"/>
  <c r="I81" i="1"/>
  <c r="J81" i="1" s="1"/>
  <c r="I82" i="1"/>
  <c r="J82" i="1" s="1"/>
  <c r="J73" i="1"/>
  <c r="I71" i="1"/>
  <c r="J71" i="1" s="1"/>
  <c r="I50" i="1"/>
  <c r="J63" i="1"/>
  <c r="J69" i="1"/>
  <c r="I47" i="1"/>
  <c r="J47" i="1" s="1"/>
  <c r="J57" i="1"/>
  <c r="J59" i="1"/>
  <c r="J61" i="1"/>
  <c r="I83" i="1"/>
  <c r="J83" i="1" s="1"/>
  <c r="I84" i="1"/>
  <c r="J84" i="1" s="1"/>
  <c r="I85" i="1"/>
  <c r="J85" i="1" s="1"/>
  <c r="I86" i="1"/>
  <c r="J86" i="1" s="1"/>
  <c r="I87" i="1"/>
  <c r="J87" i="1" s="1"/>
  <c r="I88" i="1"/>
  <c r="J88" i="1" s="1"/>
  <c r="I89" i="1"/>
  <c r="J89" i="1" s="1"/>
  <c r="I90" i="1"/>
  <c r="J90" i="1" s="1"/>
  <c r="I91" i="1"/>
  <c r="J91" i="1" s="1"/>
  <c r="I92" i="1"/>
  <c r="J92" i="1" s="1"/>
  <c r="I93" i="1"/>
  <c r="J93" i="1" s="1"/>
  <c r="I94" i="1"/>
  <c r="J94" i="1" s="1"/>
  <c r="I95" i="1"/>
  <c r="J95" i="1" s="1"/>
  <c r="I96" i="1"/>
  <c r="J96" i="1" s="1"/>
  <c r="I97" i="1"/>
  <c r="J97" i="1" s="1"/>
  <c r="I98" i="1"/>
  <c r="J98" i="1" s="1"/>
  <c r="I99" i="1"/>
  <c r="J99" i="1" s="1"/>
  <c r="I100" i="1"/>
  <c r="J100" i="1" s="1"/>
  <c r="I101" i="1"/>
  <c r="J101" i="1" s="1"/>
  <c r="I102" i="1"/>
  <c r="J102" i="1" s="1"/>
  <c r="I103" i="1"/>
  <c r="J103" i="1" s="1"/>
  <c r="I104" i="1"/>
  <c r="J104" i="1" s="1"/>
  <c r="I78" i="1"/>
  <c r="J60" i="1"/>
  <c r="I46" i="1"/>
  <c r="J66" i="1" s="1"/>
  <c r="J50" i="1" l="1"/>
  <c r="K49" i="1"/>
  <c r="J70" i="1"/>
  <c r="K76" i="1"/>
  <c r="K52" i="1"/>
  <c r="K68" i="1"/>
  <c r="K74" i="1"/>
  <c r="J79" i="1"/>
  <c r="J75" i="1"/>
  <c r="J45" i="1"/>
  <c r="J64" i="1"/>
  <c r="J67" i="1"/>
  <c r="J46" i="1"/>
  <c r="J51" i="1"/>
  <c r="J78" i="1"/>
  <c r="J48" i="1"/>
  <c r="J53" i="1"/>
  <c r="J72" i="1"/>
  <c r="J58" i="1"/>
  <c r="J77" i="1"/>
  <c r="J65" i="1"/>
  <c r="K53" i="1"/>
  <c r="K60" i="1"/>
  <c r="K65" i="1"/>
  <c r="K45" i="1"/>
  <c r="K51" i="1"/>
  <c r="J62" i="1"/>
  <c r="J56" i="1"/>
  <c r="J54" i="1"/>
  <c r="A183" i="1"/>
  <c r="A182" i="1"/>
  <c r="A181" i="1"/>
  <c r="A202" i="1"/>
  <c r="A508" i="1"/>
  <c r="A487" i="1"/>
  <c r="A550" i="1"/>
  <c r="A496" i="1"/>
  <c r="A381" i="1"/>
  <c r="A342" i="1"/>
  <c r="A255" i="1"/>
  <c r="A247" i="1"/>
  <c r="A239" i="1"/>
  <c r="A162" i="1"/>
  <c r="A132" i="1"/>
  <c r="A156" i="1"/>
  <c r="A254" i="1"/>
  <c r="A246" i="1"/>
  <c r="A140" i="1"/>
  <c r="A222" i="1"/>
  <c r="A238" i="1"/>
  <c r="A220" i="1"/>
  <c r="A161" i="1"/>
  <c r="A370" i="1"/>
  <c r="A353" i="1"/>
  <c r="A223" i="1"/>
  <c r="A164" i="1"/>
  <c r="A124" i="1"/>
  <c r="A492" i="1"/>
  <c r="A424" i="1"/>
  <c r="A145" i="1"/>
  <c r="A399" i="1"/>
  <c r="A231" i="1"/>
  <c r="A180" i="1"/>
  <c r="A138" i="1"/>
  <c r="A512" i="1"/>
  <c r="A534" i="1"/>
  <c r="A504" i="1"/>
  <c r="A427" i="1"/>
  <c r="A154" i="1"/>
  <c r="A397" i="1"/>
  <c r="A298" i="1"/>
  <c r="A129" i="1"/>
  <c r="A293" i="1"/>
  <c r="A373" i="1"/>
  <c r="A146" i="1"/>
  <c r="A549" i="1"/>
  <c r="A428" i="1"/>
  <c r="A233" i="1"/>
  <c r="A521" i="1"/>
  <c r="A125" i="1"/>
  <c r="A501" i="1"/>
  <c r="A341" i="1"/>
  <c r="A166" i="1"/>
  <c r="A435" i="1"/>
  <c r="A291" i="1"/>
  <c r="A377" i="1"/>
  <c r="A540" i="1"/>
  <c r="A153" i="1"/>
  <c r="A404" i="1"/>
  <c r="A522" i="1"/>
  <c r="A419" i="1"/>
  <c r="A306" i="1"/>
  <c r="A230" i="1"/>
  <c r="A299" i="1"/>
  <c r="A343" i="1"/>
  <c r="A241" i="1"/>
  <c r="A248" i="1"/>
  <c r="A445" i="1"/>
  <c r="A136" i="1"/>
  <c r="A392" i="1"/>
  <c r="A375" i="1"/>
  <c r="A509" i="1"/>
  <c r="A296" i="1"/>
  <c r="A122" i="1"/>
  <c r="A157" i="1"/>
  <c r="A309" i="1"/>
  <c r="A352" i="1"/>
  <c r="A423" i="1"/>
  <c r="A526" i="1"/>
  <c r="A535" i="1"/>
  <c r="A536" i="1"/>
  <c r="A295" i="1"/>
  <c r="A307" i="1"/>
  <c r="A148" i="1"/>
  <c r="A249" i="1"/>
  <c r="A150" i="1"/>
  <c r="A420" i="1"/>
  <c r="A216" i="1"/>
  <c r="A300" i="1"/>
  <c r="A142" i="1"/>
  <c r="A168" i="1"/>
  <c r="A505" i="1"/>
  <c r="A544" i="1"/>
  <c r="A493" i="1"/>
  <c r="A541" i="1"/>
  <c r="A491" i="1"/>
  <c r="A539" i="1"/>
  <c r="A303" i="1"/>
  <c r="A169" i="1"/>
  <c r="A369" i="1"/>
  <c r="A130" i="1"/>
  <c r="A425" i="1"/>
  <c r="A421" i="1"/>
  <c r="A531" i="1"/>
  <c r="A165" i="1"/>
  <c r="A121" i="1"/>
  <c r="A243" i="1"/>
  <c r="A304" i="1"/>
  <c r="A217" i="1"/>
  <c r="A497" i="1"/>
  <c r="A545" i="1"/>
  <c r="A485" i="1"/>
  <c r="A546" i="1"/>
  <c r="A533" i="1"/>
  <c r="A524" i="1"/>
  <c r="A234" i="1"/>
  <c r="A311" i="1"/>
  <c r="A429" i="1"/>
  <c r="A294" i="1"/>
  <c r="A432" i="1"/>
  <c r="A395" i="1"/>
  <c r="A344" i="1"/>
  <c r="A396" i="1"/>
  <c r="A160" i="1"/>
  <c r="A349" i="1"/>
  <c r="A401" i="1"/>
  <c r="A133" i="1"/>
  <c r="A149" i="1"/>
  <c r="A117" i="1"/>
  <c r="A354" i="1"/>
  <c r="A224" i="1"/>
  <c r="A126" i="1"/>
  <c r="A225" i="1"/>
  <c r="A123" i="1"/>
  <c r="A251" i="1"/>
  <c r="A308" i="1"/>
  <c r="A422" i="1"/>
  <c r="A503" i="1"/>
  <c r="A502" i="1"/>
  <c r="A242" i="1"/>
  <c r="A302" i="1"/>
  <c r="A118" i="1"/>
  <c r="A484" i="1"/>
  <c r="A374" i="1"/>
  <c r="A433" i="1"/>
  <c r="A158" i="1"/>
  <c r="A340" i="1"/>
  <c r="A253" i="1"/>
  <c r="A371" i="1"/>
  <c r="A137" i="1"/>
  <c r="A372" i="1"/>
  <c r="A398" i="1"/>
  <c r="A488" i="1"/>
  <c r="A227" i="1"/>
  <c r="A312" i="1"/>
  <c r="A346" i="1"/>
  <c r="A431" i="1"/>
  <c r="A128" i="1"/>
  <c r="A235" i="1"/>
  <c r="A290" i="1"/>
  <c r="A511" i="1"/>
  <c r="A506" i="1"/>
  <c r="A446" i="1"/>
  <c r="A494" i="1"/>
  <c r="A250" i="1"/>
  <c r="A310" i="1"/>
  <c r="A134" i="1"/>
  <c r="A228" i="1"/>
  <c r="A379" i="1"/>
  <c r="A236" i="1"/>
  <c r="A219" i="1"/>
  <c r="A141" i="1"/>
  <c r="A402" i="1"/>
  <c r="A351" i="1"/>
  <c r="A163" i="1"/>
  <c r="A244" i="1"/>
  <c r="A510" i="1"/>
  <c r="A498" i="1"/>
  <c r="A523" i="1"/>
  <c r="A240" i="1"/>
  <c r="A391" i="1"/>
  <c r="A355" i="1"/>
  <c r="A527" i="1"/>
  <c r="A538" i="1"/>
  <c r="A530" i="1"/>
  <c r="A350" i="1"/>
  <c r="A393" i="1"/>
  <c r="A532" i="1"/>
  <c r="A525" i="1"/>
  <c r="A543" i="1"/>
  <c r="A292" i="1"/>
  <c r="A120" i="1"/>
  <c r="A537" i="1"/>
  <c r="A547" i="1"/>
  <c r="A529" i="1"/>
  <c r="A548" i="1"/>
  <c r="A378" i="1"/>
  <c r="A542" i="1"/>
  <c r="A347" i="1"/>
  <c r="A152" i="1"/>
  <c r="A245" i="1"/>
  <c r="A489" i="1"/>
  <c r="A500" i="1"/>
  <c r="A495" i="1"/>
  <c r="A403" i="1"/>
  <c r="A345" i="1"/>
  <c r="A232" i="1"/>
  <c r="A252" i="1"/>
  <c r="A434" i="1"/>
  <c r="A426" i="1"/>
  <c r="A490" i="1"/>
  <c r="A507" i="1"/>
  <c r="A289" i="1"/>
  <c r="A119" i="1"/>
  <c r="A127" i="1"/>
  <c r="A144" i="1"/>
  <c r="A159" i="1"/>
  <c r="A151" i="1"/>
  <c r="A139" i="1"/>
  <c r="A528" i="1"/>
  <c r="A135" i="1"/>
  <c r="A147" i="1"/>
  <c r="A348" i="1"/>
  <c r="A297" i="1"/>
  <c r="A221" i="1"/>
  <c r="A143" i="1"/>
  <c r="A167" i="1"/>
  <c r="A155" i="1"/>
  <c r="A486" i="1"/>
  <c r="A368" i="1"/>
  <c r="A305" i="1"/>
  <c r="A301" i="1"/>
  <c r="A229" i="1"/>
  <c r="A218" i="1"/>
  <c r="A483" i="1"/>
  <c r="A376" i="1"/>
  <c r="A226" i="1"/>
  <c r="A131" i="1"/>
  <c r="A380" i="1"/>
  <c r="A499" i="1"/>
  <c r="A400" i="1"/>
  <c r="A237" i="1"/>
  <c r="A430" i="1"/>
  <c r="K97" i="1"/>
  <c r="K89" i="1"/>
  <c r="K73" i="1"/>
  <c r="K72" i="1"/>
  <c r="K102" i="1"/>
  <c r="K94" i="1"/>
  <c r="K86" i="1"/>
  <c r="K47" i="1"/>
  <c r="K80" i="1"/>
  <c r="K67" i="1"/>
  <c r="K87" i="1"/>
  <c r="K101" i="1"/>
  <c r="K85" i="1"/>
  <c r="K69" i="1"/>
  <c r="K58" i="1"/>
  <c r="K70" i="1"/>
  <c r="K93" i="1"/>
  <c r="K100" i="1"/>
  <c r="K92" i="1"/>
  <c r="K84" i="1"/>
  <c r="K78" i="1"/>
  <c r="K103" i="1"/>
  <c r="K104" i="1"/>
  <c r="K99" i="1"/>
  <c r="K91" i="1"/>
  <c r="K83" i="1"/>
  <c r="K50" i="1"/>
  <c r="K77" i="1"/>
  <c r="K95" i="1"/>
  <c r="K90" i="1"/>
  <c r="K61" i="1"/>
  <c r="K71" i="1"/>
  <c r="K75" i="1"/>
  <c r="K81" i="1"/>
  <c r="K98" i="1"/>
  <c r="K59" i="1"/>
  <c r="K55" i="1"/>
  <c r="K96" i="1"/>
  <c r="K88" i="1"/>
  <c r="K57" i="1"/>
  <c r="K79" i="1"/>
  <c r="K63" i="1"/>
  <c r="K82" i="1"/>
  <c r="K64" i="1"/>
  <c r="A69" i="1" l="1"/>
  <c r="A81" i="1"/>
  <c r="A74" i="1"/>
  <c r="A82" i="1"/>
  <c r="A76" i="1"/>
  <c r="A68" i="1"/>
  <c r="A75" i="1"/>
  <c r="A80" i="1"/>
  <c r="A79" i="1"/>
  <c r="A73" i="1"/>
  <c r="A71" i="1"/>
  <c r="A77" i="1"/>
  <c r="A70" i="1"/>
  <c r="A64" i="1"/>
  <c r="A78" i="1"/>
  <c r="I332" i="1"/>
  <c r="I514" i="1"/>
  <c r="I553" i="1"/>
  <c r="I515" i="1"/>
  <c r="I284" i="1"/>
  <c r="K46" i="1"/>
  <c r="K56" i="1"/>
  <c r="K54" i="1"/>
  <c r="K62" i="1"/>
  <c r="K48" i="1"/>
  <c r="A58" i="1" s="1"/>
  <c r="K66" i="1"/>
  <c r="A60" i="1" s="1"/>
  <c r="A62" i="1" l="1"/>
  <c r="A66" i="1"/>
  <c r="A56" i="1"/>
  <c r="A65" i="1"/>
  <c r="A61" i="1"/>
  <c r="A46" i="1"/>
  <c r="A48" i="1"/>
  <c r="A72" i="1"/>
  <c r="A67" i="1"/>
  <c r="A63" i="1"/>
  <c r="A49" i="1"/>
  <c r="A47" i="1"/>
  <c r="A45" i="1"/>
  <c r="A54" i="1"/>
  <c r="A57" i="1"/>
  <c r="A51" i="1"/>
  <c r="A50" i="1"/>
  <c r="A59" i="1"/>
  <c r="A53" i="1"/>
  <c r="A55" i="1"/>
  <c r="A52" i="1"/>
  <c r="A468" i="1"/>
  <c r="A467" i="1"/>
  <c r="A473" i="1"/>
  <c r="A472" i="1"/>
  <c r="A450" i="1"/>
  <c r="A448" i="1"/>
  <c r="A466" i="1"/>
  <c r="A456" i="1"/>
  <c r="A464" i="1"/>
  <c r="A461" i="1"/>
  <c r="A457" i="1"/>
  <c r="A463" i="1"/>
  <c r="A465" i="1"/>
  <c r="A459" i="1"/>
  <c r="A474" i="1"/>
  <c r="A454" i="1"/>
  <c r="A449" i="1"/>
  <c r="A460" i="1"/>
  <c r="A469" i="1"/>
  <c r="A452" i="1"/>
  <c r="A458" i="1"/>
  <c r="A470" i="1"/>
  <c r="A451" i="1"/>
  <c r="A471" i="1"/>
  <c r="A453" i="1"/>
  <c r="A462" i="1"/>
  <c r="A447" i="1"/>
  <c r="A455" i="1"/>
  <c r="I478" i="1" l="1"/>
  <c r="A133" i="3" l="1"/>
  <c r="A131" i="3"/>
  <c r="A129" i="3"/>
  <c r="A134" i="3"/>
  <c r="A135" i="3"/>
  <c r="A124" i="3"/>
  <c r="A125" i="3"/>
  <c r="A123" i="3"/>
  <c r="A127" i="3"/>
  <c r="A128" i="3"/>
  <c r="A126" i="3"/>
  <c r="A132" i="3"/>
  <c r="A122" i="3"/>
  <c r="A136" i="3"/>
  <c r="A130" i="3"/>
  <c r="A121" i="3"/>
  <c r="A137" i="3"/>
  <c r="I140" i="3" l="1"/>
  <c r="I139" i="3"/>
  <c r="A140" i="3"/>
  <c r="A139" i="3" l="1"/>
</calcChain>
</file>

<file path=xl/sharedStrings.xml><?xml version="1.0" encoding="utf-8"?>
<sst xmlns="http://schemas.openxmlformats.org/spreadsheetml/2006/main" count="2144" uniqueCount="828">
  <si>
    <t>PROV</t>
  </si>
  <si>
    <t>HORSE</t>
  </si>
  <si>
    <t>RIDER</t>
  </si>
  <si>
    <t>OWNER</t>
  </si>
  <si>
    <t xml:space="preserve">JUDGE </t>
  </si>
  <si>
    <t>JUDGE</t>
  </si>
  <si>
    <t>TOTAL</t>
  </si>
  <si>
    <t>AV %</t>
  </si>
  <si>
    <t>PLACE</t>
  </si>
  <si>
    <t>WC</t>
  </si>
  <si>
    <t>TEAMS</t>
  </si>
  <si>
    <t>FEI Grade II Team Test 2017</t>
  </si>
  <si>
    <t>FEI Grade III Team Test 2017</t>
  </si>
  <si>
    <t>FEI Grade IV Team Test 2017</t>
  </si>
  <si>
    <t>FEI Grade V Team Test 2017</t>
  </si>
  <si>
    <t>Test Total</t>
  </si>
  <si>
    <t>Judge 1</t>
  </si>
  <si>
    <t>Judge 2</t>
  </si>
  <si>
    <t>PROVINCE</t>
  </si>
  <si>
    <t>SCORE 1</t>
  </si>
  <si>
    <t>SCORE 2</t>
  </si>
  <si>
    <t>Adult Prelim</t>
  </si>
  <si>
    <t xml:space="preserve">Adult Novice </t>
  </si>
  <si>
    <t>Adult Elementary</t>
  </si>
  <si>
    <t>Adult Elem-Med</t>
  </si>
  <si>
    <t xml:space="preserve">Adult Medium </t>
  </si>
  <si>
    <t xml:space="preserve">Adult Advanced </t>
  </si>
  <si>
    <t>Adult Small Tour</t>
  </si>
  <si>
    <t>Adult Medium Tour</t>
  </si>
  <si>
    <t xml:space="preserve">Adult Big Tour </t>
  </si>
  <si>
    <t>Junior Prelim</t>
  </si>
  <si>
    <t xml:space="preserve">Junior Novice </t>
  </si>
  <si>
    <t>Junior Elementary</t>
  </si>
  <si>
    <t>Junior Elem-Med</t>
  </si>
  <si>
    <t>Junior Medium</t>
  </si>
  <si>
    <t xml:space="preserve">Junior Advanced </t>
  </si>
  <si>
    <t>Junior Small Tour</t>
  </si>
  <si>
    <t>FEI Grade I Team Test 2017</t>
  </si>
  <si>
    <t xml:space="preserve">No </t>
  </si>
  <si>
    <t>Description</t>
  </si>
  <si>
    <t>Test</t>
  </si>
  <si>
    <t>Total</t>
  </si>
  <si>
    <t xml:space="preserve">                      PARA Equestrian Tests</t>
  </si>
  <si>
    <t>No</t>
  </si>
  <si>
    <t>Yes</t>
  </si>
  <si>
    <t>Position 1</t>
  </si>
  <si>
    <t>Position 2</t>
  </si>
  <si>
    <t>Para Equestrian Grade 1 (formerly Grade 1a)</t>
  </si>
  <si>
    <t>Para Equestrian Grade II (formerly Grade 1b)</t>
  </si>
  <si>
    <t>Para Equestrian Grade III (formerly Grade II)</t>
  </si>
  <si>
    <t>Para Equestrian Grade IV (formerly Grade III)</t>
  </si>
  <si>
    <t>Para Equestrian Grade V (formerly Grade IV)</t>
  </si>
  <si>
    <t>Thank you for assisting at the DSA Challenge.  We have redone the results sheet to try and make things easier for you. Please let us know if you require any further clarification on anything or have any ideas to make this better.</t>
  </si>
  <si>
    <t>Password - DSA2019</t>
  </si>
  <si>
    <t>C</t>
  </si>
  <si>
    <t>Pony Rider Prelim</t>
  </si>
  <si>
    <t>Childrens Prelim</t>
  </si>
  <si>
    <t>Childrens Novice</t>
  </si>
  <si>
    <t>Pony Rider Novice</t>
  </si>
  <si>
    <t>Children Elementary</t>
  </si>
  <si>
    <t>Pony Rider Elementary</t>
  </si>
  <si>
    <t>Children Elem - Medium</t>
  </si>
  <si>
    <t>Pony Rider Elem - Medium</t>
  </si>
  <si>
    <t>18a</t>
  </si>
  <si>
    <t>18b</t>
  </si>
  <si>
    <t>19a</t>
  </si>
  <si>
    <t>19b</t>
  </si>
  <si>
    <t>20a</t>
  </si>
  <si>
    <t>20b</t>
  </si>
  <si>
    <t>21a</t>
  </si>
  <si>
    <t>17b</t>
  </si>
  <si>
    <t>17a</t>
  </si>
  <si>
    <t>21b</t>
  </si>
  <si>
    <t>Children Medium</t>
  </si>
  <si>
    <t>Pony Rider Medium</t>
  </si>
  <si>
    <t>Please enter the Judges names and positions in the Index section at the top of the Index + Adults sheet. This will populate these fields further down, and make it easier to update.</t>
  </si>
  <si>
    <t>If you have problems with the sheet, you can call Kelly : 083 300 8207</t>
  </si>
  <si>
    <t>Placings will automatically by calculated based on marks, not percentages</t>
  </si>
  <si>
    <t xml:space="preserve">The percentages are calculated to 3 decimal places and truncated. EG 62.4568 = 62.456 and 62.4568 = 62.456 however, the placings are calculated on marks. </t>
  </si>
  <si>
    <t>If the marks are tied, the spreadsheet will calculate ties eg 1st, 2nd, 3rd, 3rd, 5th</t>
  </si>
  <si>
    <t>NC</t>
  </si>
  <si>
    <t>Key</t>
  </si>
  <si>
    <t>KZN</t>
  </si>
  <si>
    <t>Kwazulu Natal</t>
  </si>
  <si>
    <t>Northern Cape</t>
  </si>
  <si>
    <t>Western Cape</t>
  </si>
  <si>
    <t>FS</t>
  </si>
  <si>
    <t>Free State</t>
  </si>
  <si>
    <t>MP</t>
  </si>
  <si>
    <t>Mpumalanga</t>
  </si>
  <si>
    <t>EC</t>
  </si>
  <si>
    <t>Eastern Cape</t>
  </si>
  <si>
    <t>Combined Children &amp; Pony Rider Prelim Team Results</t>
  </si>
  <si>
    <t>Combined Children &amp; Pony Rider Novice Team Results</t>
  </si>
  <si>
    <t>Combined Children &amp; Pony Rider Elementary Team Results</t>
  </si>
  <si>
    <t>Combined Children &amp; Pony Rider Elem-Medium Team Results</t>
  </si>
  <si>
    <t>Combined Children &amp; Pony Rider Medium Team Results</t>
  </si>
  <si>
    <t>PARA Equestrian Tests</t>
  </si>
  <si>
    <t>= Team Member</t>
  </si>
  <si>
    <t>DSA Pony Rider Medium Test 4 2020</t>
  </si>
  <si>
    <t>DSA Pony Rider Medium Test 4  2020</t>
  </si>
  <si>
    <t>DSA Pony Rider Elementary-Medium Test 6 2020</t>
  </si>
  <si>
    <t>DSA Pony Riders Elementary  6 2020</t>
  </si>
  <si>
    <t>DSA Pony Riders Elementary 6 2020</t>
  </si>
  <si>
    <t>DSA Pony Rider Novice Test  6 2020</t>
  </si>
  <si>
    <t>DSA Pony Rider Prelim Test 4  2020</t>
  </si>
  <si>
    <t>DSA Prelim Test 4 2020</t>
  </si>
  <si>
    <t>DSA Novice Test 6  2020</t>
  </si>
  <si>
    <t>DSA Elementary Test 6  2020</t>
  </si>
  <si>
    <t>DSA Elementary –Med Test 6 2020</t>
  </si>
  <si>
    <t>DSA Medium Test 6  2020</t>
  </si>
  <si>
    <t>DSA Advanced Test 4   2020</t>
  </si>
  <si>
    <t>DSA Prelim Test 4  2020</t>
  </si>
  <si>
    <t>DSA Elementary –Med Test 6  2020</t>
  </si>
  <si>
    <t>DSA Advanced Test 4  2020</t>
  </si>
  <si>
    <t>GT</t>
  </si>
  <si>
    <t>Gauteng</t>
  </si>
  <si>
    <t>2021 DSA NATIONAL CHALLENGE RESULTS - COMBINED</t>
  </si>
  <si>
    <t>FEI Intermediate A Test  Edtion 2015 updated 2021</t>
  </si>
  <si>
    <t>FEI Prix St George Test  Edition 2009 Updated 2021</t>
  </si>
  <si>
    <t>FEI Prix St George Test Edition 2009 updated 2021</t>
  </si>
  <si>
    <t>B</t>
  </si>
  <si>
    <t>15/16 May</t>
  </si>
  <si>
    <t>5/6 June</t>
  </si>
  <si>
    <t>12/13 June</t>
  </si>
  <si>
    <t>Debi van Wyk</t>
  </si>
  <si>
    <t>Moya Truter</t>
  </si>
  <si>
    <t>1/2 May</t>
  </si>
  <si>
    <t>NW</t>
  </si>
  <si>
    <t>North West Province</t>
  </si>
  <si>
    <t>22/23 May</t>
  </si>
  <si>
    <t>Show Dates</t>
  </si>
  <si>
    <t>2021 DSA NATIONAL CHALLENGE RESULTS</t>
  </si>
  <si>
    <t>Please don't delete any lines. You can hide them if necessary. There are also extra lines, so you can unhide if you need more.</t>
  </si>
  <si>
    <t>Any suggestions for improvements are also welcome - email to kelly@softraksystems.co.za</t>
  </si>
  <si>
    <t>FEI Intermediate II Test  Edition 2014 Updated 2021</t>
  </si>
  <si>
    <t>Ruach Medley</t>
  </si>
  <si>
    <t>Charmaine Vincent</t>
  </si>
  <si>
    <t>Lulu Du Belle</t>
  </si>
  <si>
    <t>Isabet Erwee</t>
  </si>
  <si>
    <t>Davenport Prada</t>
  </si>
  <si>
    <t>Petro van Rooyen</t>
  </si>
  <si>
    <t>Frischgewaagd Satchmo</t>
  </si>
  <si>
    <t>Samantha Mittermayer</t>
  </si>
  <si>
    <t>Gulliver's Quest</t>
  </si>
  <si>
    <t>Hannelie Roos</t>
  </si>
  <si>
    <t>Rivendell’s Sissy vN</t>
  </si>
  <si>
    <t>Karin Koep</t>
  </si>
  <si>
    <t>KP Flashback</t>
  </si>
  <si>
    <t>Michelle de Villiers-Moreira</t>
  </si>
  <si>
    <t>Nicolette Rachwal</t>
  </si>
  <si>
    <t>South Cross Attagirl</t>
  </si>
  <si>
    <t>Nicole Stubbs</t>
  </si>
  <si>
    <t>Morgado</t>
  </si>
  <si>
    <t>Kim McFarlane</t>
  </si>
  <si>
    <t>Else Hall</t>
  </si>
  <si>
    <t>Goldmark Protégé</t>
  </si>
  <si>
    <t>Kim Bosman</t>
  </si>
  <si>
    <t>Rivendell Burberry</t>
  </si>
  <si>
    <t>Clayton Brown</t>
  </si>
  <si>
    <t>Compton House Fantasia</t>
  </si>
  <si>
    <t>Jessica de Vries</t>
  </si>
  <si>
    <t>Lisa Hindmarch</t>
  </si>
  <si>
    <t>Goldmark Palermo</t>
  </si>
  <si>
    <t>Karen Lewis</t>
  </si>
  <si>
    <t>Majestic Fedora</t>
  </si>
  <si>
    <t>Helena Basson</t>
  </si>
  <si>
    <t>D&amp;D Wohllstand Ivy League</t>
  </si>
  <si>
    <t>Jessica Watson</t>
  </si>
  <si>
    <t>Carsten Peeters</t>
  </si>
  <si>
    <t>Debbie Wallin</t>
  </si>
  <si>
    <t>II Sisley (ITY)</t>
  </si>
  <si>
    <t>Nichola Mohr</t>
  </si>
  <si>
    <t>Vaderlandshe Rietvlei Stables</t>
  </si>
  <si>
    <t>Pohlands Lissabet</t>
  </si>
  <si>
    <t>Jeannie Marais</t>
  </si>
  <si>
    <t>Mount Magic Delores</t>
  </si>
  <si>
    <t>Karen Jacobs</t>
  </si>
  <si>
    <t>Swazi Lizkhar Legacy Of Lagos</t>
  </si>
  <si>
    <t>Inge Silen</t>
  </si>
  <si>
    <t>Nimra Amadeo</t>
  </si>
  <si>
    <t>Bianca Mincione</t>
  </si>
  <si>
    <t>Courtney Roux</t>
  </si>
  <si>
    <t>Delphinium</t>
  </si>
  <si>
    <t>Missy Morgan</t>
  </si>
  <si>
    <t>Hoefstraal Shamwari</t>
  </si>
  <si>
    <t>Madelize Dreyer</t>
  </si>
  <si>
    <t>Seeis Elrindo</t>
  </si>
  <si>
    <t>Marise De Bruto</t>
  </si>
  <si>
    <t>White Waters Only You</t>
  </si>
  <si>
    <t>Carine Marx</t>
  </si>
  <si>
    <t>Boston</t>
  </si>
  <si>
    <t>Friederike Koep</t>
  </si>
  <si>
    <t>Django</t>
  </si>
  <si>
    <t>Alexandra Butcher</t>
  </si>
  <si>
    <t>Brandenburg Lancelot</t>
  </si>
  <si>
    <t>Rivendell Magiro</t>
  </si>
  <si>
    <t>Vaderlandsche Rietvlei Stables</t>
  </si>
  <si>
    <t>Callaho Billy Rose</t>
  </si>
  <si>
    <t>Dominique Tardin</t>
  </si>
  <si>
    <t>Firminus</t>
  </si>
  <si>
    <t>Saskia Mellema-Baas</t>
  </si>
  <si>
    <t>Sommelier</t>
  </si>
  <si>
    <t>Haidee Marklew</t>
  </si>
  <si>
    <t>Kuda Insurance’s Callaho Lincoln</t>
  </si>
  <si>
    <t>Dawn Newman</t>
  </si>
  <si>
    <t>Compton House Quelle Chance</t>
  </si>
  <si>
    <t>Edelman</t>
  </si>
  <si>
    <t>Kuda Insurance’s Rivendell’s Florimon</t>
  </si>
  <si>
    <t>Kuda Insurance’s Callaho Blanchet</t>
  </si>
  <si>
    <t>Lisa Stemmet</t>
  </si>
  <si>
    <t>Leeukoppie Estate’s Dominas</t>
  </si>
  <si>
    <t>Margaret Westergreen</t>
  </si>
  <si>
    <t>Leeukoppie Estate</t>
  </si>
  <si>
    <t>Knight of Silver</t>
  </si>
  <si>
    <t>Philippa Olivier</t>
  </si>
  <si>
    <t>Compton House Doucette</t>
  </si>
  <si>
    <t>Cheval Liberte’s Southcross Adwina</t>
  </si>
  <si>
    <t>Carmen Colquhoun</t>
  </si>
  <si>
    <t>Callaho Rinaldo</t>
  </si>
  <si>
    <t>Anle Hartley</t>
  </si>
  <si>
    <t>Follow the Wind</t>
  </si>
  <si>
    <t>Keira Knight</t>
  </si>
  <si>
    <t>Zorro</t>
  </si>
  <si>
    <t>Patricia Robertson</t>
  </si>
  <si>
    <t>Callaho Manuella</t>
  </si>
  <si>
    <t>Mia Scheibe</t>
  </si>
  <si>
    <t>DS Juice</t>
  </si>
  <si>
    <t>Shannon Crous</t>
  </si>
  <si>
    <t>MOT Grand Slam</t>
  </si>
  <si>
    <t>Deminey Wiese</t>
  </si>
  <si>
    <t>Callaho Bellavida</t>
  </si>
  <si>
    <t>Lisa Hallatt</t>
  </si>
  <si>
    <t>Southcross Last Valentine</t>
  </si>
  <si>
    <t>Savannah Massyne</t>
  </si>
  <si>
    <t>Haiku</t>
  </si>
  <si>
    <t>Georgina Gilfillan</t>
  </si>
  <si>
    <t>Spring Indeed</t>
  </si>
  <si>
    <t>Summer Bailes</t>
  </si>
  <si>
    <t>Xube Knight Vision</t>
  </si>
  <si>
    <t>Ronaldo October</t>
  </si>
  <si>
    <t>Clare le Roux</t>
  </si>
  <si>
    <t>Court Marshall</t>
  </si>
  <si>
    <t>Sean Herron</t>
  </si>
  <si>
    <t>Fall of Troy</t>
  </si>
  <si>
    <t>Ellen Holland</t>
  </si>
  <si>
    <t>El Jay Bear Oddyssee</t>
  </si>
  <si>
    <t xml:space="preserve">Mieke Slabbert </t>
  </si>
  <si>
    <t>Mieke Slabbert</t>
  </si>
  <si>
    <t>El Enchanto Gira</t>
  </si>
  <si>
    <t>Liam Palmer</t>
  </si>
  <si>
    <t>Bridget Palmer</t>
  </si>
  <si>
    <t>Waterside Cabochon</t>
  </si>
  <si>
    <t>Lenka Bronn</t>
  </si>
  <si>
    <t>Stormy Sky</t>
  </si>
  <si>
    <t>Mienke Siebrits</t>
  </si>
  <si>
    <t>Acha Eragon</t>
  </si>
  <si>
    <t>Danelle van Heerden</t>
  </si>
  <si>
    <t>CDE Cotton Candy</t>
  </si>
  <si>
    <t>Sienna Scheibe</t>
  </si>
  <si>
    <t>One and Only</t>
  </si>
  <si>
    <t>Annabel Noakes-Dobson</t>
  </si>
  <si>
    <t>Chardonnay Magic</t>
  </si>
  <si>
    <t>Rivendell’s Golde</t>
  </si>
  <si>
    <t>Kalea Lagesse</t>
  </si>
  <si>
    <t>Arapaho</t>
  </si>
  <si>
    <t>Samantha Cole</t>
  </si>
  <si>
    <t>Llandilo Grand National</t>
  </si>
  <si>
    <t>Sophia Fourie</t>
  </si>
  <si>
    <t>Kuda Insurance’s Callaho Luna</t>
  </si>
  <si>
    <t>Crownlands Queen of Hearts</t>
  </si>
  <si>
    <t>Rebecca Read</t>
  </si>
  <si>
    <t>Goldmark Raffles</t>
  </si>
  <si>
    <t>Storm Wright</t>
  </si>
  <si>
    <t>A Spot of Elegance Stud’s Callaho Contrina</t>
  </si>
  <si>
    <t>Goodtimes Gabbana</t>
  </si>
  <si>
    <t>Roxanne Joubert</t>
  </si>
  <si>
    <t>Elvis ZF</t>
  </si>
  <si>
    <t>Susan Zoltner-Forbes</t>
  </si>
  <si>
    <t>Livana</t>
  </si>
  <si>
    <t>Michelle de Villers</t>
  </si>
  <si>
    <t>Dreamland</t>
  </si>
  <si>
    <t>Emily Ehlers</t>
  </si>
  <si>
    <t>Rivendell’s Ringmaster</t>
  </si>
  <si>
    <t>Claire Dicey</t>
  </si>
  <si>
    <t>Dageraad Celcius</t>
  </si>
  <si>
    <t>Claire Aitchison</t>
  </si>
  <si>
    <t>Du Val</t>
  </si>
  <si>
    <t>Jade Kirkbride</t>
  </si>
  <si>
    <t>Callaho Bentley</t>
  </si>
  <si>
    <t>Karin McNally</t>
  </si>
  <si>
    <t>Callaho Llandro</t>
  </si>
  <si>
    <t>Luzaan Slabbert</t>
  </si>
  <si>
    <t>Kuda Insurance’s Callaho Laroche</t>
  </si>
  <si>
    <t>Tchutara Oberon</t>
  </si>
  <si>
    <t>Tarryn Stebbing</t>
  </si>
  <si>
    <t>Dressurhof Hillspring</t>
  </si>
  <si>
    <t>Claire Valentine</t>
  </si>
  <si>
    <t>Uber le Prix</t>
  </si>
  <si>
    <t>Hayley Prinsloo</t>
  </si>
  <si>
    <t>Acha Trust</t>
  </si>
  <si>
    <t>Swazi-Lizkhar Sky Alliance</t>
  </si>
  <si>
    <t>Phebe Tyson</t>
  </si>
  <si>
    <t>Kate Reilly</t>
  </si>
  <si>
    <t>Biscuit</t>
  </si>
  <si>
    <t>Oliveah Fourie</t>
  </si>
  <si>
    <t>Our Folly</t>
  </si>
  <si>
    <t>Chloe Turner</t>
  </si>
  <si>
    <t>Karismo</t>
  </si>
  <si>
    <t>Danel van Heerden</t>
  </si>
  <si>
    <t>Adelprag Diva Van Pela Graca</t>
  </si>
  <si>
    <t>Amore Marais</t>
  </si>
  <si>
    <t>Niekie Pienaar</t>
  </si>
  <si>
    <t>Femke van Pela Graca</t>
  </si>
  <si>
    <t>Juano Neil Ferreira</t>
  </si>
  <si>
    <t>Celeste Steyn</t>
  </si>
  <si>
    <t>Adelprag Zorro</t>
  </si>
  <si>
    <t>Andri Du Plessis</t>
  </si>
  <si>
    <t>Callaho Gitana</t>
  </si>
  <si>
    <t>Daneli Cloete</t>
  </si>
  <si>
    <t>Leeukloof Jogum</t>
  </si>
  <si>
    <t>Beth Harmse</t>
  </si>
  <si>
    <t>Sumari Joubert</t>
  </si>
  <si>
    <t>Adelprag Aaltje</t>
  </si>
  <si>
    <t>Chere Burger</t>
  </si>
  <si>
    <t>Tierra Pequena Joya</t>
  </si>
  <si>
    <t>Dean McLean</t>
  </si>
  <si>
    <t>Amondries van Pela Graca</t>
  </si>
  <si>
    <t>Oakhill Applause</t>
  </si>
  <si>
    <t>Tameryn Shaw</t>
  </si>
  <si>
    <t>Adelprag Udine Fan't Hoogeland</t>
  </si>
  <si>
    <t>Adelprag Tienka Van Doorndraai</t>
  </si>
  <si>
    <t>Adelprag Natalie van Doorndraai</t>
  </si>
  <si>
    <t>Ville Valo SN</t>
  </si>
  <si>
    <t>Sonica Engelbrecht</t>
  </si>
  <si>
    <t>Adelprag Savana</t>
  </si>
  <si>
    <t>Wium Van Huyssteen</t>
  </si>
  <si>
    <t>Petri Ganz</t>
  </si>
  <si>
    <t>Adelprag Mieka Van Benmar-Black</t>
  </si>
  <si>
    <t>Adelprag Orlando Van Doorndraai</t>
  </si>
  <si>
    <t>Adelprag Mr. Handsome</t>
  </si>
  <si>
    <t>Adelprag Laes Fan't Alddjip</t>
  </si>
  <si>
    <t>Adelprag Hilton</t>
  </si>
  <si>
    <t>Andri du Plessis</t>
  </si>
  <si>
    <t>Adelprag Lord Of The Ring</t>
  </si>
  <si>
    <t>Adelprag Maximus</t>
  </si>
  <si>
    <t>Adelprag Wybren Van Ass</t>
  </si>
  <si>
    <t>Umberto</t>
  </si>
  <si>
    <t>Adelprag Maurits</t>
  </si>
  <si>
    <t>Stochholm Azure</t>
  </si>
  <si>
    <t>Danielle Wentzel</t>
  </si>
  <si>
    <t>Jurust Lampo</t>
  </si>
  <si>
    <t>Rilanka  Nieuwoudt</t>
  </si>
  <si>
    <t>Imke van Adelprag</t>
  </si>
  <si>
    <t>Alwenise Conradie</t>
  </si>
  <si>
    <t>Last Try</t>
  </si>
  <si>
    <t>Hananje Fourie</t>
  </si>
  <si>
    <t>Dhanji Utopia</t>
  </si>
  <si>
    <t>Liam Naude</t>
  </si>
  <si>
    <t>Voigtskirch Zymbale</t>
  </si>
  <si>
    <t>Meade Mckie</t>
  </si>
  <si>
    <t>Royal Insignia</t>
  </si>
  <si>
    <t>Lana Laubscher</t>
  </si>
  <si>
    <t>Maak 'n Plan Siedaar</t>
  </si>
  <si>
    <t>Lisa Venter</t>
  </si>
  <si>
    <t>= Rode out of Province - therefore not eligible for team.</t>
  </si>
  <si>
    <t>Hello Gorgeous</t>
  </si>
  <si>
    <t>Siobhan Records</t>
  </si>
  <si>
    <t>Alexis Mowatt</t>
  </si>
  <si>
    <t>Von Ghaku Wayana</t>
  </si>
  <si>
    <t>Elizabeth Muller</t>
  </si>
  <si>
    <t>Tierra Pequena Maverick</t>
  </si>
  <si>
    <t>Gerti Kusseler</t>
  </si>
  <si>
    <t>Addcon El Encanto Sevilla</t>
  </si>
  <si>
    <t>Claudia Privato</t>
  </si>
  <si>
    <t>Raindancer</t>
  </si>
  <si>
    <t>Zahira</t>
  </si>
  <si>
    <t>Rathmor Caprice</t>
  </si>
  <si>
    <t>Caballero</t>
  </si>
  <si>
    <t>(ROP)</t>
  </si>
  <si>
    <t>Siobhan Records (ROP)</t>
  </si>
  <si>
    <t>Elizabeth Muller(ROP)</t>
  </si>
  <si>
    <t>Gerti Kusseler(ROP)</t>
  </si>
  <si>
    <t>Siobhan Records(ROP)</t>
  </si>
  <si>
    <t>Elizabeth Muller (ROP)</t>
  </si>
  <si>
    <t>Gerti Kusseler (ROP)</t>
  </si>
  <si>
    <t>Jurust Nelson</t>
  </si>
  <si>
    <t>Danell Theron</t>
  </si>
  <si>
    <t>Sandy Lane Hermes</t>
  </si>
  <si>
    <t>Nina Swart</t>
  </si>
  <si>
    <t>Jurust Ditsem</t>
  </si>
  <si>
    <t>Kelly Rogers</t>
  </si>
  <si>
    <t>Night Fury</t>
  </si>
  <si>
    <t>Tracey Rowe</t>
  </si>
  <si>
    <t>Capitals First Lady</t>
  </si>
  <si>
    <t>Megan Berning</t>
  </si>
  <si>
    <t>Zofia</t>
  </si>
  <si>
    <t>Juene Ferreira</t>
  </si>
  <si>
    <t/>
  </si>
  <si>
    <t>Lele Rembrandt</t>
  </si>
  <si>
    <t>Carey Grey</t>
  </si>
  <si>
    <t>Alida Jooste</t>
  </si>
  <si>
    <t>Jillis Fan Keatlingwier</t>
  </si>
  <si>
    <t>Robert Frier</t>
  </si>
  <si>
    <t>Q Gandalf</t>
  </si>
  <si>
    <t>Jill Fox</t>
  </si>
  <si>
    <t>Von Ghakau Carma</t>
  </si>
  <si>
    <t>Sarah Kennedy</t>
  </si>
  <si>
    <t>Elvis Cole</t>
  </si>
  <si>
    <t>Anna Bischoff</t>
  </si>
  <si>
    <t>Delwyn McNamara</t>
  </si>
  <si>
    <t>Joule</t>
  </si>
  <si>
    <t>Natasha Brown</t>
  </si>
  <si>
    <t>Mercedes of Milford</t>
  </si>
  <si>
    <t>Susan Mellor</t>
  </si>
  <si>
    <t>Tristan of Milford</t>
  </si>
  <si>
    <t>Abbey Wagner</t>
  </si>
  <si>
    <t>Secondo Fors</t>
  </si>
  <si>
    <t>Jessica McDowall</t>
  </si>
  <si>
    <t>Dane Stud D'artagnan</t>
  </si>
  <si>
    <t>Stephanie Ashley-Cooper</t>
  </si>
  <si>
    <t>Riverton's King of Thrones</t>
  </si>
  <si>
    <t>Belinda Weyer</t>
  </si>
  <si>
    <t>Faeriewood Zoltan</t>
  </si>
  <si>
    <t>Marguerite Diesel</t>
  </si>
  <si>
    <t>Mossandi Night of Jazz</t>
  </si>
  <si>
    <t>Calet de Vos</t>
  </si>
  <si>
    <t>Leigh Scholtz</t>
  </si>
  <si>
    <t>Bokertov Belle Amour</t>
  </si>
  <si>
    <t>Lisa Wallett</t>
  </si>
  <si>
    <t>Sally</t>
  </si>
  <si>
    <t>Karen Sutton</t>
  </si>
  <si>
    <t>Henk van Smitsvlei</t>
  </si>
  <si>
    <t>Mossandi Let's Dance</t>
  </si>
  <si>
    <t>Kristina Pukstys</t>
  </si>
  <si>
    <t>Captains League</t>
  </si>
  <si>
    <t>Sharron Blades</t>
  </si>
  <si>
    <t>Kuda Insurances Mossandi Night Fever</t>
  </si>
  <si>
    <t xml:space="preserve">Megan Berning </t>
  </si>
  <si>
    <t>Ardemore</t>
  </si>
  <si>
    <t>Bakgat Juror</t>
  </si>
  <si>
    <t>Laura Roux</t>
  </si>
  <si>
    <t>Kuda Insurances Washington</t>
  </si>
  <si>
    <t>Catherine Berning</t>
  </si>
  <si>
    <t>Neapolitano Nanczi</t>
  </si>
  <si>
    <t>Prudence Rogers</t>
  </si>
  <si>
    <t>Kuda Insurances Desperado</t>
  </si>
  <si>
    <t>Mossandi Lexington</t>
  </si>
  <si>
    <t>Debra Lemmer</t>
  </si>
  <si>
    <t>Mossandi Lorano</t>
  </si>
  <si>
    <t>Christine McLaren</t>
  </si>
  <si>
    <t>Arco360 Pirata de Susaeta</t>
  </si>
  <si>
    <t>Genevieve McNeill</t>
  </si>
  <si>
    <t>Seeis Basillio</t>
  </si>
  <si>
    <t>Gert van Smitsvlei</t>
  </si>
  <si>
    <t>Walking Base</t>
  </si>
  <si>
    <t>Shannon Fogden</t>
  </si>
  <si>
    <t>Zinfandel J.N.</t>
  </si>
  <si>
    <t>San Rouge</t>
  </si>
  <si>
    <t>Natasha Rothman</t>
  </si>
  <si>
    <t>Dageraad Zilver</t>
  </si>
  <si>
    <t>Arco 360 Cinderella</t>
  </si>
  <si>
    <t xml:space="preserve">Leanne Cutting </t>
  </si>
  <si>
    <t>Leanne Cutting</t>
  </si>
  <si>
    <t>Maxstar Dark Knight</t>
  </si>
  <si>
    <t>Jenna-Lee Glancey</t>
  </si>
  <si>
    <t>Capital Unity</t>
  </si>
  <si>
    <t>Abigail Gouws</t>
  </si>
  <si>
    <t>Seeis Solite</t>
  </si>
  <si>
    <t>Samantha Kruger</t>
  </si>
  <si>
    <t>Shamrocks Doulton</t>
  </si>
  <si>
    <t>Katherine Black</t>
  </si>
  <si>
    <t>Rivervale Angelika</t>
  </si>
  <si>
    <t>Philippa Erskine</t>
  </si>
  <si>
    <t>Phillipa Erskine</t>
  </si>
  <si>
    <t>Femme Fatale 33</t>
  </si>
  <si>
    <t>Jamie van Rooyen</t>
  </si>
  <si>
    <t>Swing the Sword</t>
  </si>
  <si>
    <t>Alexandra Jessica Ridl</t>
  </si>
  <si>
    <t>Adelprag Oscar</t>
  </si>
  <si>
    <t>Kyla Picken</t>
  </si>
  <si>
    <t>Saratoga Celtic Magic</t>
  </si>
  <si>
    <t>Mr Hunky</t>
  </si>
  <si>
    <t>Kendall Singh</t>
  </si>
  <si>
    <t>Calista Jamanis</t>
  </si>
  <si>
    <t>Tayla Benade</t>
  </si>
  <si>
    <t>Daydream Super M</t>
  </si>
  <si>
    <t>Sarah-Jessica Kruger</t>
  </si>
  <si>
    <t>Horcentric's Rebel's Real Steel</t>
  </si>
  <si>
    <t>Kiara Wentzel</t>
  </si>
  <si>
    <t>Daydream Dreams</t>
  </si>
  <si>
    <t>Rachel Henderson</t>
  </si>
  <si>
    <t>CH Pumba</t>
  </si>
  <si>
    <t>Sarah Kate Capazorio</t>
  </si>
  <si>
    <t>Razdi Lusiana Sky</t>
  </si>
  <si>
    <t>Bo Birkett</t>
  </si>
  <si>
    <t>Silver Secret</t>
  </si>
  <si>
    <t>Tatum Elliott</t>
  </si>
  <si>
    <t>Stride Distributor's Davie Bowie</t>
  </si>
  <si>
    <t>Kate Aitken</t>
  </si>
  <si>
    <t>K. Aitken</t>
  </si>
  <si>
    <t>Big G</t>
  </si>
  <si>
    <t>Odessa Martin</t>
  </si>
  <si>
    <t>O. Martin</t>
  </si>
  <si>
    <t>Prophecy</t>
  </si>
  <si>
    <t>Savannah le Roux</t>
  </si>
  <si>
    <t>S. le Roux</t>
  </si>
  <si>
    <t>Farhills Zodiac</t>
  </si>
  <si>
    <t>Nadia Ferreira</t>
  </si>
  <si>
    <t>N. Ferreira</t>
  </si>
  <si>
    <t>Prodigal Son</t>
  </si>
  <si>
    <t>Ashleigh Schewitz</t>
  </si>
  <si>
    <t>A. Schewitz</t>
  </si>
  <si>
    <t>Call the Chief</t>
  </si>
  <si>
    <t>Gareth Hees</t>
  </si>
  <si>
    <t>G. Hees</t>
  </si>
  <si>
    <t>Bocelli LC</t>
  </si>
  <si>
    <t>Nicolette Wright</t>
  </si>
  <si>
    <t>T. Weise</t>
  </si>
  <si>
    <t>Toretto Summer Surprize</t>
  </si>
  <si>
    <t>Susan Tye</t>
  </si>
  <si>
    <t>S. Tye</t>
  </si>
  <si>
    <t>Pohlands Grimoir</t>
  </si>
  <si>
    <t>Melissa Bottcher</t>
  </si>
  <si>
    <t>M. Bottcher</t>
  </si>
  <si>
    <t>Midas Touch Quintessa</t>
  </si>
  <si>
    <t>Robyn Ramsay</t>
  </si>
  <si>
    <t>Amy Lindsay</t>
  </si>
  <si>
    <t>Quo Vadis</t>
  </si>
  <si>
    <t>Tess Strzlecki</t>
  </si>
  <si>
    <t>T. Strzlecki</t>
  </si>
  <si>
    <t>Delamotte</t>
  </si>
  <si>
    <t>Leigh-Ann Herselmann</t>
  </si>
  <si>
    <t>L. Herselmann</t>
  </si>
  <si>
    <t>Font Chalooga</t>
  </si>
  <si>
    <t>J. Rohrig</t>
  </si>
  <si>
    <t>Rideaway Ishara</t>
  </si>
  <si>
    <t>Kim Schwarz</t>
  </si>
  <si>
    <t>K. Schwarz</t>
  </si>
  <si>
    <t>Acha Compton House First Light</t>
  </si>
  <si>
    <t>Youth Club</t>
  </si>
  <si>
    <t>Jackie Peskens</t>
  </si>
  <si>
    <t>J. Peskens</t>
  </si>
  <si>
    <t>Zest for Life</t>
  </si>
  <si>
    <t>Michelle Pay</t>
  </si>
  <si>
    <t>M. Pay</t>
  </si>
  <si>
    <t>Lord Star</t>
  </si>
  <si>
    <t>D. Malan</t>
  </si>
  <si>
    <t>Briar King</t>
  </si>
  <si>
    <t>Capital Azalia</t>
  </si>
  <si>
    <t>Sarah-Jane Wagg</t>
  </si>
  <si>
    <t>A. Wagg</t>
  </si>
  <si>
    <t>El Jay's McBear</t>
  </si>
  <si>
    <t>Bianca Delport</t>
  </si>
  <si>
    <t>B. Delport</t>
  </si>
  <si>
    <t>Verolta W</t>
  </si>
  <si>
    <t>Robyn Bush</t>
  </si>
  <si>
    <t>Henham Rakesh</t>
  </si>
  <si>
    <t>Judy Rous</t>
  </si>
  <si>
    <t>Judy Rous (ROP)</t>
  </si>
  <si>
    <t>Steel Connection</t>
  </si>
  <si>
    <t>C. Elfmann</t>
  </si>
  <si>
    <t>Cienna Elfman (ROP)</t>
  </si>
  <si>
    <t>Kazuri</t>
  </si>
  <si>
    <t>Claire Wardle</t>
  </si>
  <si>
    <t>C. Wardle</t>
  </si>
  <si>
    <t>Western Wonder</t>
  </si>
  <si>
    <t>Tara Weise</t>
  </si>
  <si>
    <t>M. O'Hare</t>
  </si>
  <si>
    <t>Callaho's Franzi</t>
  </si>
  <si>
    <t>Raine Barclay</t>
  </si>
  <si>
    <t>B. Barclay</t>
  </si>
  <si>
    <t>Waterside Fair Exchange</t>
  </si>
  <si>
    <t>Diabas</t>
  </si>
  <si>
    <t>Teagan Johnston</t>
  </si>
  <si>
    <t>T. Johnston</t>
  </si>
  <si>
    <t>Wild Sage</t>
  </si>
  <si>
    <t>Erin-Rae Ratcliffe</t>
  </si>
  <si>
    <t>A. Ratcliffe</t>
  </si>
  <si>
    <t>Berry Crush</t>
  </si>
  <si>
    <t>Guinevere Birch</t>
  </si>
  <si>
    <t>Fairy Tale</t>
  </si>
  <si>
    <t>Blaze's Tickie</t>
  </si>
  <si>
    <t>Bastiaan</t>
  </si>
  <si>
    <t>Sabine Klehe</t>
  </si>
  <si>
    <t>Chantal O'Brien-de Villiers</t>
  </si>
  <si>
    <t>Von Ghaku Wiktor</t>
  </si>
  <si>
    <t>Shelley Janse van Rensburg</t>
  </si>
  <si>
    <t>Harry</t>
  </si>
  <si>
    <t>Kirsty Jutzen</t>
  </si>
  <si>
    <t>Queen's Fidelio</t>
  </si>
  <si>
    <t>Suzanne Briscoe</t>
  </si>
  <si>
    <t>Zara on Trend</t>
  </si>
  <si>
    <t>Jessica Hofmeyer</t>
  </si>
  <si>
    <t>Ulbe T van Kavalo</t>
  </si>
  <si>
    <t>Micaela Mann</t>
  </si>
  <si>
    <t>Adela Quantissima</t>
  </si>
  <si>
    <t>Maxine de Villiers</t>
  </si>
  <si>
    <t>Compton House Flightpath</t>
  </si>
  <si>
    <t>Jacki Kleynhans</t>
  </si>
  <si>
    <t>Cellehof Florentina</t>
  </si>
  <si>
    <t>Lia van Wyk</t>
  </si>
  <si>
    <t>Tialda van Coudenburgh</t>
  </si>
  <si>
    <t>Sarah Perkins</t>
  </si>
  <si>
    <t>Callaho Lyric</t>
  </si>
  <si>
    <t>Jennifer Nunn</t>
  </si>
  <si>
    <t>Earth Fair</t>
  </si>
  <si>
    <t>SR Doleriet</t>
  </si>
  <si>
    <t>Aria Petit</t>
  </si>
  <si>
    <t>Rivendell Fahrenheit</t>
  </si>
  <si>
    <t>Bronwen Meredith</t>
  </si>
  <si>
    <t>Natasha Rachwal</t>
  </si>
  <si>
    <t>Isana</t>
  </si>
  <si>
    <t>Sarah Boughey</t>
  </si>
  <si>
    <t>Neapolitano Theodora I</t>
  </si>
  <si>
    <t>Amy Tolmay</t>
  </si>
  <si>
    <t>Gillian Van As Glen Follach Stud</t>
  </si>
  <si>
    <t>Joni Bucchus</t>
  </si>
  <si>
    <t>Susan Koekemoer</t>
  </si>
  <si>
    <t>Rivendell Daktari</t>
  </si>
  <si>
    <t>Andrea Harrison</t>
  </si>
  <si>
    <t>See You There</t>
  </si>
  <si>
    <t>Lauren Koen</t>
  </si>
  <si>
    <t>Cu Chullain Quaiken</t>
  </si>
  <si>
    <t>Ancois Delport</t>
  </si>
  <si>
    <t>Fort Kalimenta</t>
  </si>
  <si>
    <t>Susan Moore-Mesa</t>
  </si>
  <si>
    <t>Dance For Jessie</t>
  </si>
  <si>
    <t>Dianne Haylock</t>
  </si>
  <si>
    <t>Holshot Pink</t>
  </si>
  <si>
    <t>Rene Brinkman</t>
  </si>
  <si>
    <t>Kondos Ahileas</t>
  </si>
  <si>
    <t>Surita Kelbrink</t>
  </si>
  <si>
    <t>Just in Time</t>
  </si>
  <si>
    <t>Kayleigh Godinho</t>
  </si>
  <si>
    <t>Daddy Cool</t>
  </si>
  <si>
    <t>Dominey Alexander</t>
  </si>
  <si>
    <t>Karen Alexander</t>
  </si>
  <si>
    <t>Back On Track TI Fabrage</t>
  </si>
  <si>
    <t>Roxanne Mossaro</t>
  </si>
  <si>
    <t>Calabash Real Murphy</t>
  </si>
  <si>
    <t>Kya Bergh</t>
  </si>
  <si>
    <t>Hindrik van Quantum</t>
  </si>
  <si>
    <t>Chimone Zaayman</t>
  </si>
  <si>
    <t>Michelle van Niekerk</t>
  </si>
  <si>
    <t>Dontaire</t>
  </si>
  <si>
    <t>Meagn Fick</t>
  </si>
  <si>
    <t>Dageraad Ektor</t>
  </si>
  <si>
    <t>Marina Combrink</t>
  </si>
  <si>
    <t>Absolutely Fabulous SC</t>
  </si>
  <si>
    <t>Suzanne Horne</t>
  </si>
  <si>
    <t>Equisystems CC</t>
  </si>
  <si>
    <t>Luciole</t>
  </si>
  <si>
    <t>Jessie van Eck</t>
  </si>
  <si>
    <t>Seeis Gantigo</t>
  </si>
  <si>
    <t>Morgan Badenhorst</t>
  </si>
  <si>
    <t>Razdi Riverman</t>
  </si>
  <si>
    <t>Anna Stutzle</t>
  </si>
  <si>
    <t>Antonie Roets</t>
  </si>
  <si>
    <t>U.K</t>
  </si>
  <si>
    <t>Harriet Dicks</t>
  </si>
  <si>
    <t>Uquality</t>
  </si>
  <si>
    <t>Tracy Schutte</t>
  </si>
  <si>
    <t>Conversano Theodora</t>
  </si>
  <si>
    <t xml:space="preserve">Genio Brentot </t>
  </si>
  <si>
    <t>Callaho Fiona Vella</t>
  </si>
  <si>
    <t>Claire Martin</t>
  </si>
  <si>
    <t>Callaho Bendino</t>
  </si>
  <si>
    <t>Ingeborg Sanne</t>
  </si>
  <si>
    <t>iPharma Handsome</t>
  </si>
  <si>
    <t>Trudy Cumberland</t>
  </si>
  <si>
    <t>Natalie Hime</t>
  </si>
  <si>
    <t>Wild Thing</t>
  </si>
  <si>
    <t>Stephanie Ford</t>
  </si>
  <si>
    <t>Equinox Padova</t>
  </si>
  <si>
    <t>Peter Muller</t>
  </si>
  <si>
    <t>Arco 360 Rocinante</t>
  </si>
  <si>
    <t>Candice Hobday</t>
  </si>
  <si>
    <t>Sonnentanzer</t>
  </si>
  <si>
    <t>Stafford Robertson</t>
  </si>
  <si>
    <t>Uber-G's Mystery</t>
  </si>
  <si>
    <t>Micaela Janse van Rensburg D'arrigo</t>
  </si>
  <si>
    <t>iPharma Jenzo X Marks the Spot</t>
  </si>
  <si>
    <t>Callaho Ludanos</t>
  </si>
  <si>
    <t>Robyn Andrews</t>
  </si>
  <si>
    <t>Susan Berry</t>
  </si>
  <si>
    <t>Bon Esprit</t>
  </si>
  <si>
    <t>Lynn Bremner-Clarke</t>
  </si>
  <si>
    <t>Callaho Socrates</t>
  </si>
  <si>
    <t>Christine Richardson</t>
  </si>
  <si>
    <t>Burberry</t>
  </si>
  <si>
    <t>Marisa Cetinich</t>
  </si>
  <si>
    <t xml:space="preserve">Mark in Time </t>
  </si>
  <si>
    <t>iPharma Uber Alles</t>
  </si>
  <si>
    <t>Callaho For Sure</t>
  </si>
  <si>
    <t>San Rubina</t>
  </si>
  <si>
    <t>Martjie Kuipers</t>
  </si>
  <si>
    <t>T.I. Spartacus</t>
  </si>
  <si>
    <t>Carl Boonzaaier'</t>
  </si>
  <si>
    <t>Ina Kruger</t>
  </si>
  <si>
    <t>Finn</t>
  </si>
  <si>
    <t>Jaco Theron</t>
  </si>
  <si>
    <t>Zucca Dice</t>
  </si>
  <si>
    <t>iPharma Zidane</t>
  </si>
  <si>
    <t>Lukas 911</t>
  </si>
  <si>
    <t>Samantha Foley</t>
  </si>
  <si>
    <t>Frequens</t>
  </si>
  <si>
    <t>Tamara Hasselberg</t>
  </si>
  <si>
    <t>Rita Brink</t>
  </si>
  <si>
    <t>Bodenhausen Zarak</t>
  </si>
  <si>
    <t>Anna Nolte</t>
  </si>
  <si>
    <t>Sarahdane's Tattiana</t>
  </si>
  <si>
    <t>Caleb Venter</t>
  </si>
  <si>
    <t>Lunar Tide</t>
  </si>
  <si>
    <t>Cheyenne Meyer-Palmer</t>
  </si>
  <si>
    <t>Rebellion</t>
  </si>
  <si>
    <t>Caroline Danoher</t>
  </si>
  <si>
    <t>Queen Josephine</t>
  </si>
  <si>
    <t>Saratoga Black Velvet</t>
  </si>
  <si>
    <t>Morgan Irish</t>
  </si>
  <si>
    <t>Heir To the Throne</t>
  </si>
  <si>
    <t>Simone Vermeulen</t>
  </si>
  <si>
    <t>Gondor UFO</t>
  </si>
  <si>
    <t>Sienna Blaauw</t>
  </si>
  <si>
    <t>Louis Crusador</t>
  </si>
  <si>
    <t>Maia Nel</t>
  </si>
  <si>
    <t>Saxony</t>
  </si>
  <si>
    <t>Stephanie Marten</t>
  </si>
  <si>
    <t>Devondale Cameo</t>
  </si>
  <si>
    <t>Aleksandra Weidhase</t>
  </si>
  <si>
    <t>Rosalie</t>
  </si>
  <si>
    <t>Janina Rexrodt</t>
  </si>
  <si>
    <t>Chevingnon Lily The Pink</t>
  </si>
  <si>
    <t>Mila de Muelenaere</t>
  </si>
  <si>
    <t>Annabelle Napier</t>
  </si>
  <si>
    <t>Carel Hanke Donnatello</t>
  </si>
  <si>
    <t>Zara Pappalardo</t>
  </si>
  <si>
    <t>Mr Bobby Dillions</t>
  </si>
  <si>
    <t>Hannah Harrison</t>
  </si>
  <si>
    <t>Almost Unreal</t>
  </si>
  <si>
    <t>Kartouche</t>
  </si>
  <si>
    <t>13 - 15 Aug</t>
  </si>
  <si>
    <t>Jalishia Firefly</t>
  </si>
  <si>
    <t>Lea Shuda</t>
  </si>
  <si>
    <t>L Coetzee</t>
  </si>
  <si>
    <t>Elusive Thunder</t>
  </si>
  <si>
    <t>Naudene Seas</t>
  </si>
  <si>
    <t>Cari</t>
  </si>
  <si>
    <t>Erine Heyns</t>
  </si>
  <si>
    <t>Vlakfontein Nika</t>
  </si>
  <si>
    <t>Dina-Anne Geyer</t>
  </si>
  <si>
    <t>V Buxton</t>
  </si>
  <si>
    <t>Smart One</t>
  </si>
  <si>
    <t>Samson Nkhatho</t>
  </si>
  <si>
    <t>L Fourie</t>
  </si>
  <si>
    <t>Razdi Rosenprinz</t>
  </si>
  <si>
    <t>Theresa Ludwick</t>
  </si>
  <si>
    <t>C Jacobs</t>
  </si>
  <si>
    <t>Saratoga Dreams Come True</t>
  </si>
  <si>
    <t>Woza Silvano</t>
  </si>
  <si>
    <t>Chrisna Jooste</t>
  </si>
  <si>
    <t>Julie Snyman</t>
  </si>
  <si>
    <t>Cypleo Iris</t>
  </si>
  <si>
    <t>Camden ByChance</t>
  </si>
  <si>
    <t>Karin Bowen</t>
  </si>
  <si>
    <t>Razdi Roxette</t>
  </si>
  <si>
    <t>Marlize Noeth</t>
  </si>
  <si>
    <t>Callaho for all Seasons</t>
  </si>
  <si>
    <t>R Talbot</t>
  </si>
  <si>
    <t>Callaho Bohemia</t>
  </si>
  <si>
    <t>Chrismie Venter</t>
  </si>
  <si>
    <t>R Edeling</t>
  </si>
  <si>
    <t>TI Hannah Montana</t>
  </si>
  <si>
    <t>Danielle Kleynhans</t>
  </si>
  <si>
    <t>Mossandi Radient</t>
  </si>
  <si>
    <t>Johane Janse v Rensburg</t>
  </si>
  <si>
    <t>Suavitas</t>
  </si>
  <si>
    <t>Leonore Visser</t>
  </si>
  <si>
    <t>Callaho Ferucchio</t>
  </si>
  <si>
    <t>H Edeling</t>
  </si>
  <si>
    <t>Kepler</t>
  </si>
  <si>
    <t>Casey Vetrik</t>
  </si>
  <si>
    <t>E.L. Jay's Holly Bear</t>
  </si>
  <si>
    <t>Lia Ploos van Amstel</t>
  </si>
  <si>
    <t>Stochholm Shadow</t>
  </si>
  <si>
    <t>Kayla Oosthuysen</t>
  </si>
  <si>
    <t>Callaho Fortuity</t>
  </si>
  <si>
    <t>Elke Du Plessis</t>
  </si>
  <si>
    <t>Razdi Ruby Dooby</t>
  </si>
  <si>
    <t>Joan Blumenthal</t>
  </si>
  <si>
    <t>Saratoga Olympia</t>
  </si>
  <si>
    <t>Linde Joubert</t>
  </si>
  <si>
    <t>Razdi Reminische</t>
  </si>
  <si>
    <t>Callaho Fabriccio</t>
  </si>
  <si>
    <t>Alan Conradie</t>
  </si>
  <si>
    <t>Impey</t>
  </si>
  <si>
    <t>Kara Fourie</t>
  </si>
  <si>
    <t>Stardust Romeo</t>
  </si>
  <si>
    <t>Milan Raimondo</t>
  </si>
  <si>
    <t>Nicolaas GPR</t>
  </si>
  <si>
    <t>David Mofolo</t>
  </si>
  <si>
    <t>Calela Riksja</t>
  </si>
  <si>
    <t>Dorethe  Meyer</t>
  </si>
  <si>
    <t>Bronwydd B Sweet Basil GPR</t>
  </si>
  <si>
    <t>Nerike vd Westhuizen</t>
  </si>
  <si>
    <t>+</t>
  </si>
  <si>
    <t>z</t>
  </si>
  <si>
    <t>Midnight</t>
  </si>
  <si>
    <t>Eliz-Marie Kamfer</t>
  </si>
  <si>
    <t>Sahara GPR</t>
  </si>
  <si>
    <t>Lianri Fourie</t>
  </si>
  <si>
    <t>Razdi Pick Me</t>
  </si>
  <si>
    <t>Lane Laubscher</t>
  </si>
  <si>
    <t>Elanzia Rocky</t>
  </si>
  <si>
    <t>Sian Snyman</t>
  </si>
  <si>
    <t>Ya-El Silver Medallion</t>
  </si>
  <si>
    <t>Marli Louw</t>
  </si>
  <si>
    <t>Funny Face</t>
  </si>
  <si>
    <t>Elanza Kamfer</t>
  </si>
  <si>
    <t>Bridesdale Rainstorm</t>
  </si>
  <si>
    <t>Dane Laubscher</t>
  </si>
  <si>
    <t>J Janse v Rensburg</t>
  </si>
  <si>
    <t>Burgerstrots Tuff</t>
  </si>
  <si>
    <t>Caro Nel</t>
  </si>
  <si>
    <t>Mystique Nyla GPR</t>
  </si>
  <si>
    <t>Nieve Joy Armour</t>
  </si>
  <si>
    <t>Lemax Cosmic</t>
  </si>
  <si>
    <t>Top 2 scores from each province (unique rider) go towards the Team score. Rider must compete in the designated home province show to qualify for the team . Score 1 = 1st place for that province, Score 2 = 2nd place in that province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</si>
</sst>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R&quot;#,##0;[Red]\-&quot;R&quot;#,##0"/>
    <numFmt numFmtId="164" formatCode="0.000%"/>
    <numFmt numFmtId="165" formatCode="0.0"/>
  </numFmts>
  <fonts count="92" x14ac:knownFonts="1">
    <font>
      <sz val="10"/>
      <name val="Arial"/>
    </font>
    <font>
      <sz val="11"/>
      <color theme="1"/>
      <name val="Calibri"/>
      <family val="2"/>
      <scheme val="minor"/>
    </font>
    <font>
      <sz val="11"/>
      <color theme="1"/>
      <name val="Calibri"/>
      <family val="2"/>
      <scheme val="minor"/>
    </font>
    <font>
      <sz val="10"/>
      <name val="Arial"/>
      <family val="2"/>
    </font>
    <font>
      <b/>
      <sz val="10"/>
      <color indexed="8"/>
      <name val="Arial"/>
      <family val="2"/>
    </font>
    <font>
      <sz val="12"/>
      <name val="Arial"/>
      <family val="2"/>
    </font>
    <font>
      <sz val="10"/>
      <color indexed="8"/>
      <name val="Arial"/>
      <family val="2"/>
    </font>
    <font>
      <b/>
      <sz val="12"/>
      <color indexed="8"/>
      <name val="Arial"/>
      <family val="2"/>
    </font>
    <font>
      <b/>
      <sz val="12"/>
      <name val="Arial"/>
      <family val="2"/>
    </font>
    <font>
      <b/>
      <sz val="12"/>
      <color indexed="9"/>
      <name val="Arial"/>
      <family val="2"/>
    </font>
    <font>
      <b/>
      <sz val="12"/>
      <color rgb="FFFF0000"/>
      <name val="Arial"/>
      <family val="2"/>
    </font>
    <font>
      <sz val="9"/>
      <color theme="1"/>
      <name val="Calibri"/>
      <family val="2"/>
      <scheme val="minor"/>
    </font>
    <font>
      <sz val="10"/>
      <color rgb="FFFF0000"/>
      <name val="Arial"/>
      <family val="2"/>
    </font>
    <font>
      <sz val="11"/>
      <color theme="1"/>
      <name val="Arial"/>
      <family val="2"/>
    </font>
    <font>
      <b/>
      <sz val="10"/>
      <name val="Arial"/>
      <family val="2"/>
    </font>
    <font>
      <b/>
      <i/>
      <u/>
      <sz val="16"/>
      <name val="Arial"/>
      <family val="2"/>
    </font>
    <font>
      <b/>
      <sz val="14"/>
      <name val="Arial"/>
      <family val="2"/>
    </font>
    <font>
      <b/>
      <sz val="20"/>
      <color theme="0"/>
      <name val="Arial"/>
      <family val="2"/>
    </font>
    <font>
      <b/>
      <sz val="12"/>
      <color rgb="FF0070C0"/>
      <name val="Arial"/>
      <family val="2"/>
    </font>
    <font>
      <b/>
      <sz val="12"/>
      <color theme="0"/>
      <name val="Arial"/>
      <family val="2"/>
    </font>
    <font>
      <b/>
      <i/>
      <u/>
      <sz val="16"/>
      <color rgb="FF054012"/>
      <name val="Arial"/>
      <family val="2"/>
    </font>
    <font>
      <b/>
      <i/>
      <sz val="18"/>
      <color rgb="FF054012"/>
      <name val="Arial"/>
      <family val="2"/>
    </font>
    <font>
      <b/>
      <sz val="10"/>
      <color rgb="FFA88601"/>
      <name val="Arial"/>
      <family val="2"/>
    </font>
    <font>
      <u/>
      <sz val="10"/>
      <color theme="10"/>
      <name val="Arial"/>
      <family val="2"/>
    </font>
    <font>
      <sz val="10"/>
      <color theme="0"/>
      <name val="Arial"/>
      <family val="2"/>
    </font>
    <font>
      <b/>
      <i/>
      <u/>
      <sz val="14"/>
      <color rgb="FF054012"/>
      <name val="Arial"/>
      <family val="2"/>
    </font>
    <font>
      <b/>
      <sz val="12"/>
      <color rgb="FFA88601"/>
      <name val="Arial"/>
      <family val="2"/>
    </font>
    <font>
      <sz val="12"/>
      <color rgb="FFA88601"/>
      <name val="Arial"/>
      <family val="2"/>
    </font>
    <font>
      <b/>
      <sz val="10"/>
      <color theme="9" tint="-0.499984740745262"/>
      <name val="Arial"/>
      <family val="2"/>
    </font>
    <font>
      <sz val="10"/>
      <color theme="9" tint="-0.499984740745262"/>
      <name val="Arial"/>
      <family val="2"/>
    </font>
    <font>
      <b/>
      <sz val="12"/>
      <color theme="9" tint="-0.499984740745262"/>
      <name val="Arial"/>
      <family val="2"/>
    </font>
    <font>
      <b/>
      <sz val="12"/>
      <color theme="9" tint="-0.249977111117893"/>
      <name val="Arial"/>
      <family val="2"/>
    </font>
    <font>
      <sz val="11"/>
      <name val="Calibri"/>
      <family val="2"/>
      <scheme val="minor"/>
    </font>
    <font>
      <sz val="10"/>
      <color theme="1"/>
      <name val="Arial"/>
      <family val="2"/>
    </font>
    <font>
      <sz val="11"/>
      <color rgb="FF006100"/>
      <name val="Calibri"/>
      <family val="2"/>
      <scheme val="minor"/>
    </font>
    <font>
      <sz val="12"/>
      <name val="Calibri"/>
      <family val="2"/>
      <scheme val="minor"/>
    </font>
    <font>
      <sz val="12"/>
      <color theme="1"/>
      <name val="Calibri"/>
      <family val="2"/>
      <scheme val="minor"/>
    </font>
    <font>
      <b/>
      <sz val="11"/>
      <name val="Calibri"/>
      <family val="2"/>
      <scheme val="minor"/>
    </font>
    <font>
      <sz val="12"/>
      <color rgb="FF000000"/>
      <name val="Calibri"/>
      <family val="2"/>
      <scheme val="minor"/>
    </font>
    <font>
      <b/>
      <sz val="12"/>
      <name val="Calibri"/>
      <family val="2"/>
      <scheme val="minor"/>
    </font>
    <font>
      <b/>
      <sz val="10"/>
      <color theme="9" tint="-0.499984740745262"/>
      <name val="Calibri"/>
      <family val="2"/>
      <scheme val="minor"/>
    </font>
    <font>
      <b/>
      <sz val="10"/>
      <name val="Calibri"/>
      <family val="2"/>
      <scheme val="minor"/>
    </font>
    <font>
      <b/>
      <sz val="12"/>
      <color theme="9" tint="-0.499984740745262"/>
      <name val="Calibri"/>
      <family val="2"/>
      <scheme val="minor"/>
    </font>
    <font>
      <sz val="10"/>
      <color theme="0"/>
      <name val="Calibri"/>
      <family val="2"/>
      <scheme val="minor"/>
    </font>
    <font>
      <sz val="10"/>
      <color theme="1"/>
      <name val="Calibri"/>
      <family val="2"/>
      <scheme val="minor"/>
    </font>
    <font>
      <b/>
      <sz val="20"/>
      <color theme="0"/>
      <name val="Calibri"/>
      <family val="2"/>
      <scheme val="minor"/>
    </font>
    <font>
      <sz val="10"/>
      <name val="Calibri"/>
      <family val="2"/>
      <scheme val="minor"/>
    </font>
    <font>
      <b/>
      <sz val="10"/>
      <color theme="0"/>
      <name val="Calibri"/>
      <family val="2"/>
      <scheme val="minor"/>
    </font>
    <font>
      <u/>
      <sz val="10"/>
      <color theme="10"/>
      <name val="Calibri"/>
      <family val="2"/>
      <scheme val="minor"/>
    </font>
    <font>
      <sz val="10"/>
      <color theme="9" tint="-0.499984740745262"/>
      <name val="Calibri"/>
      <family val="2"/>
      <scheme val="minor"/>
    </font>
    <font>
      <i/>
      <sz val="10"/>
      <name val="Calibri"/>
      <family val="2"/>
      <scheme val="minor"/>
    </font>
    <font>
      <b/>
      <sz val="10"/>
      <color indexed="8"/>
      <name val="Calibri"/>
      <family val="2"/>
      <scheme val="minor"/>
    </font>
    <font>
      <b/>
      <i/>
      <u/>
      <sz val="16"/>
      <color rgb="FF054012"/>
      <name val="Calibri"/>
      <family val="2"/>
      <scheme val="minor"/>
    </font>
    <font>
      <sz val="10"/>
      <color indexed="8"/>
      <name val="Calibri"/>
      <family val="2"/>
      <scheme val="minor"/>
    </font>
    <font>
      <b/>
      <sz val="12"/>
      <color indexed="8"/>
      <name val="Calibri"/>
      <family val="2"/>
      <scheme val="minor"/>
    </font>
    <font>
      <b/>
      <sz val="14"/>
      <name val="Calibri"/>
      <family val="2"/>
      <scheme val="minor"/>
    </font>
    <font>
      <b/>
      <sz val="12"/>
      <color indexed="9"/>
      <name val="Calibri"/>
      <family val="2"/>
      <scheme val="minor"/>
    </font>
    <font>
      <sz val="10"/>
      <color rgb="FFFF0000"/>
      <name val="Calibri"/>
      <family val="2"/>
      <scheme val="minor"/>
    </font>
    <font>
      <b/>
      <sz val="10"/>
      <color rgb="FFA88601"/>
      <name val="Calibri"/>
      <family val="2"/>
      <scheme val="minor"/>
    </font>
    <font>
      <b/>
      <sz val="12"/>
      <color theme="0"/>
      <name val="Calibri"/>
      <family val="2"/>
      <scheme val="minor"/>
    </font>
    <font>
      <b/>
      <sz val="12"/>
      <color theme="4" tint="-0.249977111117893"/>
      <name val="Calibri"/>
      <family val="2"/>
      <scheme val="minor"/>
    </font>
    <font>
      <b/>
      <sz val="12"/>
      <color rgb="FFA88601"/>
      <name val="Calibri"/>
      <family val="2"/>
      <scheme val="minor"/>
    </font>
    <font>
      <b/>
      <sz val="12"/>
      <color theme="9" tint="-0.249977111117893"/>
      <name val="Calibri"/>
      <family val="2"/>
      <scheme val="minor"/>
    </font>
    <font>
      <b/>
      <sz val="12"/>
      <color rgb="FFFF0000"/>
      <name val="Calibri"/>
      <family val="2"/>
      <scheme val="minor"/>
    </font>
    <font>
      <b/>
      <i/>
      <sz val="18"/>
      <color rgb="FF054012"/>
      <name val="Calibri"/>
      <family val="2"/>
      <scheme val="minor"/>
    </font>
    <font>
      <b/>
      <i/>
      <u/>
      <sz val="16"/>
      <name val="Calibri"/>
      <family val="2"/>
      <scheme val="minor"/>
    </font>
    <font>
      <i/>
      <sz val="10"/>
      <color theme="0"/>
      <name val="Calibri"/>
      <family val="2"/>
      <scheme val="minor"/>
    </font>
    <font>
      <i/>
      <sz val="10"/>
      <color theme="1"/>
      <name val="Calibri"/>
      <family val="2"/>
      <scheme val="minor"/>
    </font>
    <font>
      <b/>
      <i/>
      <sz val="10"/>
      <name val="Calibri"/>
      <family val="2"/>
      <scheme val="minor"/>
    </font>
    <font>
      <i/>
      <sz val="10"/>
      <color rgb="FFFF0000"/>
      <name val="Calibri"/>
      <family val="2"/>
      <scheme val="minor"/>
    </font>
    <font>
      <sz val="9"/>
      <color rgb="FF000000"/>
      <name val="Calibri"/>
      <family val="2"/>
      <scheme val="minor"/>
    </font>
    <font>
      <sz val="10"/>
      <color rgb="FF000000"/>
      <name val="Calibri"/>
      <family val="2"/>
      <scheme val="minor"/>
    </font>
    <font>
      <b/>
      <sz val="11"/>
      <color theme="9" tint="-0.499984740745262"/>
      <name val="Calibri"/>
      <family val="2"/>
      <scheme val="minor"/>
    </font>
    <font>
      <sz val="12"/>
      <color theme="0"/>
      <name val="Calibri"/>
      <family val="2"/>
      <scheme val="minor"/>
    </font>
    <font>
      <sz val="12"/>
      <color rgb="FFFF0000"/>
      <name val="Calibri"/>
      <family val="2"/>
      <scheme val="minor"/>
    </font>
    <font>
      <b/>
      <sz val="10"/>
      <color indexed="9"/>
      <name val="Calibri"/>
      <family val="2"/>
      <scheme val="minor"/>
    </font>
    <font>
      <b/>
      <sz val="10"/>
      <color theme="4" tint="-0.249977111117893"/>
      <name val="Calibri"/>
      <family val="2"/>
      <scheme val="minor"/>
    </font>
    <font>
      <b/>
      <sz val="10"/>
      <color theme="9" tint="-0.249977111117893"/>
      <name val="Calibri"/>
      <family val="2"/>
      <scheme val="minor"/>
    </font>
    <font>
      <i/>
      <sz val="10"/>
      <color theme="0"/>
      <name val="Arial"/>
      <family val="2"/>
    </font>
    <font>
      <i/>
      <sz val="10"/>
      <color theme="1"/>
      <name val="Arial"/>
      <family val="2"/>
    </font>
    <font>
      <i/>
      <sz val="10"/>
      <name val="Arial"/>
      <family val="2"/>
    </font>
    <font>
      <sz val="9"/>
      <color rgb="FF000000"/>
      <name val="Arial"/>
      <family val="2"/>
    </font>
    <font>
      <sz val="12"/>
      <color theme="9" tint="-0.499984740745262"/>
      <name val="Calibri"/>
      <family val="2"/>
      <scheme val="minor"/>
    </font>
    <font>
      <sz val="12"/>
      <color rgb="FF404040"/>
      <name val="Calibri"/>
      <family val="2"/>
      <scheme val="minor"/>
    </font>
    <font>
      <b/>
      <i/>
      <sz val="12"/>
      <name val="Calibri"/>
      <family val="2"/>
      <scheme val="minor"/>
    </font>
    <font>
      <i/>
      <sz val="12"/>
      <color theme="1"/>
      <name val="Calibri"/>
      <family val="2"/>
      <scheme val="minor"/>
    </font>
    <font>
      <sz val="12"/>
      <color theme="9" tint="-0.499984740745262"/>
      <name val="Arial"/>
      <family val="2"/>
    </font>
    <font>
      <b/>
      <sz val="12"/>
      <color theme="1"/>
      <name val="Calibri"/>
      <family val="2"/>
      <scheme val="minor"/>
    </font>
    <font>
      <i/>
      <sz val="12"/>
      <color theme="0"/>
      <name val="Calibri"/>
      <family val="2"/>
      <scheme val="minor"/>
    </font>
    <font>
      <i/>
      <sz val="12"/>
      <color rgb="FFFF0000"/>
      <name val="Calibri"/>
      <family val="2"/>
      <scheme val="minor"/>
    </font>
    <font>
      <i/>
      <sz val="12"/>
      <name val="Calibri"/>
      <family val="2"/>
      <scheme val="minor"/>
    </font>
    <font>
      <b/>
      <i/>
      <sz val="12"/>
      <color theme="9" tint="-0.499984740745262"/>
      <name val="Calibri"/>
      <family val="2"/>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A7C22"/>
        <bgColor indexed="64"/>
      </patternFill>
    </fill>
    <fill>
      <patternFill patternType="solid">
        <fgColor theme="9" tint="0.59999389629810485"/>
        <bgColor indexed="64"/>
      </patternFill>
    </fill>
    <fill>
      <patternFill patternType="solid">
        <fgColor rgb="FFC6EFCE"/>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s>
  <borders count="20">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11">
    <xf numFmtId="0" fontId="0" fillId="0" borderId="0"/>
    <xf numFmtId="9" fontId="3" fillId="0" borderId="0" applyFont="0" applyFill="0" applyBorder="0" applyAlignment="0" applyProtection="0"/>
    <xf numFmtId="0" fontId="11" fillId="0" borderId="0"/>
    <xf numFmtId="0" fontId="2" fillId="0" borderId="0"/>
    <xf numFmtId="0" fontId="3" fillId="0" borderId="0"/>
    <xf numFmtId="0" fontId="13" fillId="0" borderId="0"/>
    <xf numFmtId="0" fontId="2" fillId="0" borderId="0"/>
    <xf numFmtId="0" fontId="23" fillId="0" borderId="0" applyNumberFormat="0" applyFill="0" applyBorder="0" applyAlignment="0" applyProtection="0"/>
    <xf numFmtId="0" fontId="1" fillId="0" borderId="0"/>
    <xf numFmtId="0" fontId="34" fillId="6" borderId="0" applyNumberFormat="0" applyBorder="0" applyAlignment="0" applyProtection="0"/>
    <xf numFmtId="0" fontId="3" fillId="0" borderId="0"/>
  </cellStyleXfs>
  <cellXfs count="738">
    <xf numFmtId="0" fontId="0" fillId="0" borderId="0" xfId="0"/>
    <xf numFmtId="0" fontId="3" fillId="0" borderId="0" xfId="0" applyFont="1"/>
    <xf numFmtId="0" fontId="3" fillId="0" borderId="0" xfId="0" applyFont="1" applyAlignment="1">
      <alignment horizontal="center"/>
    </xf>
    <xf numFmtId="0" fontId="5" fillId="0" borderId="0" xfId="0" applyFont="1" applyAlignment="1">
      <alignment horizontal="center"/>
    </xf>
    <xf numFmtId="1" fontId="6" fillId="2" borderId="0" xfId="0" applyNumberFormat="1" applyFont="1" applyFill="1" applyAlignment="1">
      <alignment horizontal="center" vertical="center"/>
    </xf>
    <xf numFmtId="0" fontId="7" fillId="3" borderId="0" xfId="0" applyFont="1" applyFill="1" applyAlignment="1">
      <alignment horizontal="center"/>
    </xf>
    <xf numFmtId="0" fontId="5" fillId="0" borderId="0" xfId="0" applyFont="1"/>
    <xf numFmtId="0" fontId="5" fillId="3" borderId="0" xfId="0" applyFont="1" applyFill="1"/>
    <xf numFmtId="0" fontId="8" fillId="3" borderId="1" xfId="0" applyFont="1" applyFill="1" applyBorder="1" applyAlignment="1">
      <alignment horizontal="center"/>
    </xf>
    <xf numFmtId="0" fontId="5" fillId="3" borderId="0" xfId="0" applyFont="1" applyFill="1" applyAlignment="1">
      <alignment horizontal="center" vertical="center"/>
    </xf>
    <xf numFmtId="0" fontId="12" fillId="0" borderId="0" xfId="0" applyFont="1"/>
    <xf numFmtId="0" fontId="5" fillId="2" borderId="0" xfId="0" applyFont="1" applyFill="1" applyAlignment="1">
      <alignment horizontal="center" vertical="center"/>
    </xf>
    <xf numFmtId="0" fontId="10" fillId="2" borderId="0" xfId="0" applyFont="1" applyFill="1" applyAlignment="1">
      <alignment horizontal="center" wrapText="1"/>
    </xf>
    <xf numFmtId="0" fontId="10" fillId="2" borderId="0" xfId="0" applyFont="1" applyFill="1" applyAlignment="1">
      <alignment horizontal="center" vertical="center"/>
    </xf>
    <xf numFmtId="0" fontId="5" fillId="0" borderId="0" xfId="4" applyFont="1" applyAlignment="1">
      <alignment horizontal="center" vertical="center"/>
    </xf>
    <xf numFmtId="0" fontId="10" fillId="0" borderId="0" xfId="0" applyFont="1" applyAlignment="1">
      <alignment horizontal="center"/>
    </xf>
    <xf numFmtId="0" fontId="15" fillId="3" borderId="0" xfId="0" applyFont="1" applyFill="1"/>
    <xf numFmtId="0" fontId="16" fillId="3" borderId="0" xfId="0" applyFont="1" applyFill="1"/>
    <xf numFmtId="2" fontId="18" fillId="2" borderId="0" xfId="0" applyNumberFormat="1" applyFont="1" applyFill="1" applyAlignment="1">
      <alignment horizontal="center"/>
    </xf>
    <xf numFmtId="0" fontId="8" fillId="2" borderId="0" xfId="0" applyFont="1" applyFill="1" applyAlignment="1">
      <alignment horizontal="center" vertical="center"/>
    </xf>
    <xf numFmtId="0" fontId="8" fillId="2" borderId="0" xfId="0" applyFont="1" applyFill="1" applyAlignment="1">
      <alignment horizontal="center"/>
    </xf>
    <xf numFmtId="0" fontId="17" fillId="2" borderId="0" xfId="0" applyFont="1" applyFill="1" applyAlignment="1">
      <alignment horizontal="center" vertical="center"/>
    </xf>
    <xf numFmtId="0" fontId="3" fillId="2" borderId="0" xfId="0" applyFont="1" applyFill="1"/>
    <xf numFmtId="0" fontId="20" fillId="2" borderId="0" xfId="0" applyFont="1" applyFill="1"/>
    <xf numFmtId="0" fontId="21" fillId="0" borderId="0" xfId="0" applyFont="1" applyAlignment="1">
      <alignment horizontal="center"/>
    </xf>
    <xf numFmtId="0" fontId="22" fillId="0" borderId="3" xfId="0" applyFont="1" applyBorder="1" applyAlignment="1">
      <alignment horizontal="left" vertical="center"/>
    </xf>
    <xf numFmtId="2" fontId="22" fillId="0" borderId="3" xfId="2" applyNumberFormat="1" applyFont="1" applyBorder="1"/>
    <xf numFmtId="1" fontId="4" fillId="2" borderId="0" xfId="0" applyNumberFormat="1" applyFont="1" applyFill="1" applyAlignment="1">
      <alignment horizontal="center" wrapText="1"/>
    </xf>
    <xf numFmtId="0" fontId="8" fillId="2" borderId="0" xfId="0" applyFont="1" applyFill="1" applyAlignment="1" applyProtection="1">
      <alignment horizontal="center"/>
      <protection locked="0"/>
    </xf>
    <xf numFmtId="0" fontId="3" fillId="0" borderId="0" xfId="0" applyFont="1" applyProtection="1">
      <protection locked="0"/>
    </xf>
    <xf numFmtId="1" fontId="4" fillId="2" borderId="0" xfId="0" applyNumberFormat="1" applyFont="1" applyFill="1" applyAlignment="1" applyProtection="1">
      <alignment horizontal="center" wrapText="1"/>
      <protection locked="0"/>
    </xf>
    <xf numFmtId="0" fontId="21" fillId="0" borderId="0" xfId="0" applyFont="1" applyAlignment="1" applyProtection="1">
      <alignment horizontal="center"/>
      <protection locked="0"/>
    </xf>
    <xf numFmtId="0" fontId="7" fillId="3" borderId="0" xfId="0" applyFont="1" applyFill="1" applyAlignment="1" applyProtection="1">
      <alignment horizontal="center"/>
      <protection locked="0"/>
    </xf>
    <xf numFmtId="0" fontId="5" fillId="0" borderId="0" xfId="0" applyFont="1" applyProtection="1">
      <protection locked="0"/>
    </xf>
    <xf numFmtId="0" fontId="9" fillId="4" borderId="2" xfId="0" applyFont="1" applyFill="1" applyBorder="1" applyAlignment="1">
      <alignment horizontal="center"/>
    </xf>
    <xf numFmtId="0" fontId="9" fillId="4" borderId="2" xfId="0" applyFont="1" applyFill="1" applyBorder="1" applyAlignment="1">
      <alignment horizontal="center" vertical="center"/>
    </xf>
    <xf numFmtId="0" fontId="19" fillId="4" borderId="4" xfId="0" applyFont="1" applyFill="1" applyBorder="1" applyAlignment="1">
      <alignment horizontal="center"/>
    </xf>
    <xf numFmtId="0" fontId="24" fillId="0" borderId="0" xfId="0" applyFont="1"/>
    <xf numFmtId="0" fontId="24" fillId="2" borderId="0" xfId="0" applyFont="1" applyFill="1"/>
    <xf numFmtId="0" fontId="3" fillId="0" borderId="3" xfId="0" applyFont="1" applyBorder="1"/>
    <xf numFmtId="0" fontId="25" fillId="2" borderId="0" xfId="0" applyFont="1" applyFill="1"/>
    <xf numFmtId="0" fontId="9" fillId="4" borderId="6" xfId="0" applyFont="1" applyFill="1" applyBorder="1" applyAlignment="1">
      <alignment horizontal="center"/>
    </xf>
    <xf numFmtId="0" fontId="3" fillId="0" borderId="7" xfId="0" applyFont="1" applyBorder="1" applyAlignment="1">
      <alignment horizontal="center"/>
    </xf>
    <xf numFmtId="0" fontId="3" fillId="0" borderId="1" xfId="0" applyFont="1" applyBorder="1" applyAlignment="1">
      <alignment horizontal="center"/>
    </xf>
    <xf numFmtId="0" fontId="3" fillId="0" borderId="8" xfId="0" applyFont="1" applyBorder="1" applyAlignment="1">
      <alignment horizontal="center"/>
    </xf>
    <xf numFmtId="0" fontId="10" fillId="2" borderId="0" xfId="0" applyFont="1" applyFill="1" applyAlignment="1">
      <alignment horizontal="center"/>
    </xf>
    <xf numFmtId="0" fontId="9" fillId="4" borderId="2" xfId="0" applyFont="1" applyFill="1" applyBorder="1" applyAlignment="1" applyProtection="1">
      <alignment horizontal="center"/>
      <protection locked="0"/>
    </xf>
    <xf numFmtId="6" fontId="22" fillId="0" borderId="3" xfId="0" applyNumberFormat="1" applyFont="1" applyBorder="1" applyAlignment="1">
      <alignment horizontal="left" vertical="center"/>
    </xf>
    <xf numFmtId="2" fontId="22" fillId="0" borderId="3" xfId="2" applyNumberFormat="1" applyFont="1" applyBorder="1" applyAlignment="1">
      <alignment horizontal="center"/>
    </xf>
    <xf numFmtId="0" fontId="26" fillId="2" borderId="3" xfId="0" applyFont="1" applyFill="1" applyBorder="1" applyAlignment="1">
      <alignment horizontal="center"/>
    </xf>
    <xf numFmtId="2" fontId="26" fillId="2" borderId="3" xfId="0" applyNumberFormat="1" applyFont="1" applyFill="1" applyBorder="1" applyAlignment="1">
      <alignment horizontal="center"/>
    </xf>
    <xf numFmtId="0" fontId="0" fillId="0" borderId="3" xfId="0" applyBorder="1"/>
    <xf numFmtId="0" fontId="26" fillId="2" borderId="0" xfId="0" applyFont="1" applyFill="1" applyBorder="1" applyAlignment="1">
      <alignment horizontal="center"/>
    </xf>
    <xf numFmtId="2" fontId="26" fillId="2" borderId="0" xfId="0" applyNumberFormat="1" applyFont="1" applyFill="1" applyBorder="1" applyAlignment="1">
      <alignment horizontal="center"/>
    </xf>
    <xf numFmtId="165" fontId="27" fillId="0" borderId="0" xfId="0" applyNumberFormat="1" applyFont="1" applyBorder="1" applyAlignment="1">
      <alignment horizontal="center"/>
    </xf>
    <xf numFmtId="164" fontId="22" fillId="0" borderId="0" xfId="1" applyNumberFormat="1" applyFont="1" applyBorder="1"/>
    <xf numFmtId="0" fontId="27" fillId="0" borderId="0" xfId="4" applyFont="1" applyBorder="1" applyAlignment="1">
      <alignment horizontal="center" vertical="center"/>
    </xf>
    <xf numFmtId="0" fontId="27" fillId="0" borderId="0" xfId="0" applyFont="1" applyBorder="1" applyAlignment="1">
      <alignment horizontal="center"/>
    </xf>
    <xf numFmtId="164" fontId="28" fillId="0" borderId="3" xfId="1" applyNumberFormat="1" applyFont="1" applyBorder="1"/>
    <xf numFmtId="0" fontId="30" fillId="2" borderId="3" xfId="0" applyFont="1" applyFill="1" applyBorder="1" applyAlignment="1">
      <alignment horizontal="center"/>
    </xf>
    <xf numFmtId="2" fontId="30" fillId="2" borderId="3" xfId="0" applyNumberFormat="1" applyFont="1" applyFill="1" applyBorder="1" applyAlignment="1">
      <alignment horizontal="center"/>
    </xf>
    <xf numFmtId="0" fontId="9" fillId="2" borderId="0" xfId="0" applyFont="1" applyFill="1" applyBorder="1" applyAlignment="1">
      <alignment horizontal="center"/>
    </xf>
    <xf numFmtId="0" fontId="19" fillId="4" borderId="3" xfId="0" applyFont="1" applyFill="1" applyBorder="1" applyAlignment="1">
      <alignment horizontal="center"/>
    </xf>
    <xf numFmtId="0" fontId="30" fillId="2" borderId="0" xfId="0" applyFont="1" applyFill="1" applyBorder="1" applyAlignment="1">
      <alignment horizontal="left"/>
    </xf>
    <xf numFmtId="2" fontId="26" fillId="2" borderId="5" xfId="0" applyNumberFormat="1" applyFont="1" applyFill="1" applyBorder="1" applyAlignment="1">
      <alignment horizontal="center"/>
    </xf>
    <xf numFmtId="0" fontId="26" fillId="2" borderId="5" xfId="0" applyFont="1" applyFill="1" applyBorder="1" applyAlignment="1">
      <alignment horizontal="center"/>
    </xf>
    <xf numFmtId="0" fontId="9" fillId="2" borderId="5" xfId="0" applyFont="1" applyFill="1" applyBorder="1" applyAlignment="1">
      <alignment horizontal="center"/>
    </xf>
    <xf numFmtId="0" fontId="30" fillId="0" borderId="3" xfId="4" applyFont="1" applyBorder="1" applyAlignment="1">
      <alignment horizontal="center" vertical="center"/>
    </xf>
    <xf numFmtId="164" fontId="30" fillId="0" borderId="3" xfId="1" applyNumberFormat="1" applyFont="1" applyBorder="1"/>
    <xf numFmtId="0" fontId="22" fillId="0" borderId="12" xfId="0" applyFont="1" applyBorder="1" applyAlignment="1">
      <alignment horizontal="left" vertical="center"/>
    </xf>
    <xf numFmtId="0" fontId="9" fillId="2" borderId="13" xfId="0" applyFont="1" applyFill="1" applyBorder="1" applyAlignment="1">
      <alignment horizontal="center"/>
    </xf>
    <xf numFmtId="0" fontId="9" fillId="2" borderId="11" xfId="0" applyFont="1" applyFill="1" applyBorder="1" applyAlignment="1">
      <alignment horizontal="center"/>
    </xf>
    <xf numFmtId="0" fontId="31" fillId="2" borderId="0" xfId="0" applyFont="1" applyFill="1" applyAlignment="1">
      <alignment horizontal="center" vertical="center"/>
    </xf>
    <xf numFmtId="0" fontId="31" fillId="2" borderId="3" xfId="0" applyFont="1" applyFill="1" applyBorder="1" applyAlignment="1">
      <alignment horizontal="center"/>
    </xf>
    <xf numFmtId="0" fontId="17" fillId="2" borderId="0" xfId="0" applyNumberFormat="1" applyFont="1" applyFill="1" applyAlignment="1">
      <alignment horizontal="left" vertical="center"/>
    </xf>
    <xf numFmtId="0" fontId="3" fillId="2" borderId="0" xfId="0" applyNumberFormat="1" applyFont="1" applyFill="1" applyAlignment="1"/>
    <xf numFmtId="2" fontId="3" fillId="0" borderId="3" xfId="2" applyNumberFormat="1" applyFont="1" applyBorder="1"/>
    <xf numFmtId="1" fontId="30" fillId="2" borderId="3" xfId="0" applyNumberFormat="1" applyFont="1" applyFill="1" applyBorder="1" applyAlignment="1">
      <alignment horizontal="center"/>
    </xf>
    <xf numFmtId="164" fontId="3" fillId="0" borderId="3" xfId="1" applyNumberFormat="1" applyFont="1" applyBorder="1"/>
    <xf numFmtId="2" fontId="3" fillId="2" borderId="3" xfId="0" applyNumberFormat="1" applyFont="1" applyFill="1" applyBorder="1"/>
    <xf numFmtId="0" fontId="14" fillId="0" borderId="3" xfId="0" applyFont="1" applyBorder="1" applyAlignment="1">
      <alignment horizontal="left" vertical="center"/>
    </xf>
    <xf numFmtId="0" fontId="3" fillId="0" borderId="3" xfId="0" applyFont="1" applyBorder="1" applyAlignment="1">
      <alignment horizontal="left" vertical="center"/>
    </xf>
    <xf numFmtId="0" fontId="32" fillId="0" borderId="3" xfId="0" applyFont="1" applyBorder="1"/>
    <xf numFmtId="0" fontId="14" fillId="0" borderId="3" xfId="0" applyFont="1" applyBorder="1" applyAlignment="1" applyProtection="1">
      <alignment horizontal="left" vertical="center"/>
      <protection locked="0"/>
    </xf>
    <xf numFmtId="2" fontId="14" fillId="0" borderId="3" xfId="2" applyNumberFormat="1" applyFont="1" applyBorder="1" applyAlignment="1" applyProtection="1">
      <alignment horizontal="center"/>
      <protection locked="0"/>
    </xf>
    <xf numFmtId="2" fontId="14" fillId="2" borderId="3" xfId="0" applyNumberFormat="1" applyFont="1" applyFill="1" applyBorder="1"/>
    <xf numFmtId="164" fontId="14" fillId="0" borderId="3" xfId="1" applyNumberFormat="1" applyFont="1" applyBorder="1"/>
    <xf numFmtId="0" fontId="14" fillId="0" borderId="3" xfId="0" applyFont="1" applyBorder="1" applyAlignment="1">
      <alignment horizontal="center" vertical="center"/>
    </xf>
    <xf numFmtId="2" fontId="14" fillId="0" borderId="3" xfId="2" applyNumberFormat="1" applyFont="1" applyBorder="1" applyAlignment="1">
      <alignment horizontal="center"/>
    </xf>
    <xf numFmtId="2" fontId="14" fillId="0" borderId="3" xfId="2" applyNumberFormat="1" applyFont="1" applyBorder="1"/>
    <xf numFmtId="2" fontId="14" fillId="2" borderId="3" xfId="2" applyNumberFormat="1" applyFont="1" applyFill="1" applyBorder="1" applyAlignment="1">
      <alignment horizontal="center"/>
    </xf>
    <xf numFmtId="2" fontId="14" fillId="2" borderId="3" xfId="2" applyNumberFormat="1" applyFont="1" applyFill="1" applyBorder="1"/>
    <xf numFmtId="164" fontId="14" fillId="2" borderId="3" xfId="1" applyNumberFormat="1" applyFont="1" applyFill="1" applyBorder="1"/>
    <xf numFmtId="0" fontId="14" fillId="2" borderId="3" xfId="0" applyFont="1" applyFill="1" applyBorder="1" applyAlignment="1">
      <alignment horizontal="center" vertical="center"/>
    </xf>
    <xf numFmtId="0" fontId="14" fillId="0" borderId="12" xfId="0" applyFont="1" applyBorder="1" applyAlignment="1">
      <alignment horizontal="left" vertical="center"/>
    </xf>
    <xf numFmtId="0" fontId="14" fillId="2" borderId="3" xfId="0" applyFont="1" applyFill="1" applyBorder="1" applyAlignment="1" applyProtection="1">
      <alignment horizontal="center"/>
      <protection locked="0"/>
    </xf>
    <xf numFmtId="0" fontId="29" fillId="2" borderId="3" xfId="0" applyFont="1" applyFill="1" applyBorder="1" applyAlignment="1">
      <alignment shrinkToFit="1"/>
    </xf>
    <xf numFmtId="0" fontId="29" fillId="2" borderId="3" xfId="0" applyFont="1" applyFill="1" applyBorder="1"/>
    <xf numFmtId="0" fontId="0" fillId="2" borderId="3" xfId="0" applyFill="1" applyBorder="1"/>
    <xf numFmtId="0" fontId="32" fillId="2" borderId="3" xfId="0" applyFont="1" applyFill="1" applyBorder="1"/>
    <xf numFmtId="2" fontId="14" fillId="2" borderId="3" xfId="2" applyNumberFormat="1" applyFont="1" applyFill="1" applyBorder="1" applyAlignment="1" applyProtection="1">
      <alignment horizontal="center"/>
      <protection locked="0"/>
    </xf>
    <xf numFmtId="0" fontId="3" fillId="2" borderId="3" xfId="0" applyFont="1" applyFill="1" applyBorder="1"/>
    <xf numFmtId="2" fontId="28" fillId="2" borderId="3" xfId="2" applyNumberFormat="1" applyFont="1" applyFill="1" applyBorder="1" applyAlignment="1">
      <alignment horizontal="center"/>
    </xf>
    <xf numFmtId="0" fontId="3" fillId="2" borderId="3" xfId="0" applyFont="1" applyFill="1" applyBorder="1" applyAlignment="1">
      <alignment horizontal="left" vertical="center"/>
    </xf>
    <xf numFmtId="0" fontId="8" fillId="2" borderId="3" xfId="0" applyFont="1" applyFill="1" applyBorder="1" applyAlignment="1">
      <alignment horizontal="center"/>
    </xf>
    <xf numFmtId="0" fontId="5" fillId="0" borderId="3" xfId="4" applyFont="1" applyBorder="1" applyAlignment="1">
      <alignment horizontal="center" vertical="center"/>
    </xf>
    <xf numFmtId="2" fontId="8" fillId="2" borderId="3" xfId="0" applyNumberFormat="1" applyFont="1" applyFill="1" applyBorder="1" applyAlignment="1">
      <alignment horizontal="center"/>
    </xf>
    <xf numFmtId="0" fontId="22" fillId="2" borderId="3" xfId="0" applyFont="1" applyFill="1" applyBorder="1" applyAlignment="1">
      <alignment horizontal="left" vertical="center"/>
    </xf>
    <xf numFmtId="0" fontId="14" fillId="2" borderId="3" xfId="0" applyFont="1" applyFill="1" applyBorder="1" applyAlignment="1">
      <alignment horizontal="left" vertical="center"/>
    </xf>
    <xf numFmtId="6" fontId="14" fillId="0" borderId="3" xfId="0" applyNumberFormat="1" applyFont="1" applyBorder="1" applyAlignment="1">
      <alignment horizontal="left" vertical="center"/>
    </xf>
    <xf numFmtId="6" fontId="14" fillId="2" borderId="3" xfId="0" applyNumberFormat="1" applyFont="1" applyFill="1" applyBorder="1" applyAlignment="1">
      <alignment horizontal="left" vertical="center"/>
    </xf>
    <xf numFmtId="165" fontId="5" fillId="0" borderId="3" xfId="0" applyNumberFormat="1" applyFont="1" applyBorder="1" applyAlignment="1">
      <alignment horizontal="center"/>
    </xf>
    <xf numFmtId="0" fontId="14" fillId="2" borderId="3" xfId="0" applyFont="1" applyFill="1" applyBorder="1" applyAlignment="1" applyProtection="1">
      <alignment horizontal="left" vertical="center"/>
      <protection locked="0"/>
    </xf>
    <xf numFmtId="164" fontId="17" fillId="2" borderId="0" xfId="0" applyNumberFormat="1" applyFont="1" applyFill="1" applyAlignment="1">
      <alignment horizontal="center" vertical="center"/>
    </xf>
    <xf numFmtId="164" fontId="3" fillId="0" borderId="0" xfId="0" applyNumberFormat="1" applyFont="1"/>
    <xf numFmtId="164" fontId="5" fillId="0" borderId="0" xfId="0" applyNumberFormat="1" applyFont="1" applyAlignment="1">
      <alignment horizontal="center"/>
    </xf>
    <xf numFmtId="164" fontId="5" fillId="3" borderId="0" xfId="0" applyNumberFormat="1" applyFont="1" applyFill="1" applyAlignment="1">
      <alignment horizontal="center"/>
    </xf>
    <xf numFmtId="164" fontId="9" fillId="4" borderId="2" xfId="0" applyNumberFormat="1" applyFont="1" applyFill="1" applyBorder="1" applyAlignment="1">
      <alignment horizontal="center"/>
    </xf>
    <xf numFmtId="164" fontId="3" fillId="0" borderId="0" xfId="1" applyNumberFormat="1"/>
    <xf numFmtId="164" fontId="30" fillId="2" borderId="3" xfId="0" applyNumberFormat="1" applyFont="1" applyFill="1" applyBorder="1" applyAlignment="1">
      <alignment horizontal="center"/>
    </xf>
    <xf numFmtId="0" fontId="3" fillId="0" borderId="0" xfId="0" applyFont="1" applyAlignment="1" applyProtection="1">
      <alignment horizontal="center"/>
      <protection locked="0"/>
    </xf>
    <xf numFmtId="0" fontId="9" fillId="4" borderId="3" xfId="0" applyFont="1" applyFill="1" applyBorder="1" applyAlignment="1" applyProtection="1">
      <alignment horizontal="center"/>
      <protection locked="0"/>
    </xf>
    <xf numFmtId="0" fontId="9" fillId="4" borderId="3" xfId="0" applyFont="1" applyFill="1" applyBorder="1" applyAlignment="1">
      <alignment horizontal="center"/>
    </xf>
    <xf numFmtId="164" fontId="9" fillId="4" borderId="3" xfId="0" applyNumberFormat="1" applyFont="1" applyFill="1" applyBorder="1" applyAlignment="1">
      <alignment horizontal="center"/>
    </xf>
    <xf numFmtId="0" fontId="37" fillId="2" borderId="3" xfId="0" applyFont="1" applyFill="1" applyBorder="1" applyAlignment="1">
      <alignment vertical="center"/>
    </xf>
    <xf numFmtId="0" fontId="37" fillId="2" borderId="3" xfId="0" applyFont="1" applyFill="1" applyBorder="1"/>
    <xf numFmtId="0" fontId="22" fillId="2" borderId="12" xfId="0" applyFont="1" applyFill="1" applyBorder="1" applyAlignment="1">
      <alignment horizontal="left" vertical="center"/>
    </xf>
    <xf numFmtId="0" fontId="12" fillId="2" borderId="0" xfId="0" applyFont="1" applyFill="1"/>
    <xf numFmtId="0" fontId="33" fillId="0" borderId="0" xfId="0" applyFont="1"/>
    <xf numFmtId="0" fontId="33" fillId="2" borderId="0" xfId="0" applyFont="1" applyFill="1"/>
    <xf numFmtId="0" fontId="35" fillId="8" borderId="3" xfId="0" applyFont="1" applyFill="1" applyBorder="1"/>
    <xf numFmtId="0" fontId="38" fillId="0" borderId="3" xfId="0" applyFont="1" applyBorder="1" applyAlignment="1">
      <alignment vertical="center"/>
    </xf>
    <xf numFmtId="0" fontId="24" fillId="8" borderId="0" xfId="0" applyFont="1" applyFill="1"/>
    <xf numFmtId="0" fontId="33" fillId="8" borderId="0" xfId="0" applyFont="1" applyFill="1"/>
    <xf numFmtId="0" fontId="12" fillId="8" borderId="0" xfId="0" applyFont="1" applyFill="1"/>
    <xf numFmtId="0" fontId="3" fillId="8" borderId="0" xfId="0" applyFont="1" applyFill="1"/>
    <xf numFmtId="0" fontId="35" fillId="0" borderId="3" xfId="0" applyFont="1" applyBorder="1"/>
    <xf numFmtId="0" fontId="39" fillId="2" borderId="3" xfId="0" applyFont="1" applyFill="1" applyBorder="1" applyAlignment="1" applyProtection="1">
      <alignment horizontal="center"/>
      <protection locked="0"/>
    </xf>
    <xf numFmtId="0" fontId="39" fillId="8" borderId="3" xfId="0" applyFont="1" applyFill="1" applyBorder="1" applyAlignment="1" applyProtection="1">
      <alignment horizontal="center"/>
      <protection locked="0"/>
    </xf>
    <xf numFmtId="0" fontId="38" fillId="8" borderId="18" xfId="0" applyFont="1" applyFill="1" applyBorder="1" applyAlignment="1">
      <alignment vertical="center"/>
    </xf>
    <xf numFmtId="2" fontId="41" fillId="8" borderId="3" xfId="0" applyNumberFormat="1" applyFont="1" applyFill="1" applyBorder="1"/>
    <xf numFmtId="164" fontId="41" fillId="8" borderId="3" xfId="1" applyNumberFormat="1" applyFont="1" applyFill="1" applyBorder="1"/>
    <xf numFmtId="0" fontId="41" fillId="8" borderId="3" xfId="0" applyFont="1" applyFill="1" applyBorder="1" applyAlignment="1">
      <alignment horizontal="center" vertical="center"/>
    </xf>
    <xf numFmtId="2" fontId="40" fillId="2" borderId="3" xfId="2" applyNumberFormat="1" applyFont="1" applyFill="1" applyBorder="1" applyAlignment="1" applyProtection="1">
      <alignment horizontal="center"/>
      <protection locked="0"/>
    </xf>
    <xf numFmtId="2" fontId="40" fillId="2" borderId="3" xfId="0" applyNumberFormat="1" applyFont="1" applyFill="1" applyBorder="1"/>
    <xf numFmtId="164" fontId="40" fillId="2" borderId="3" xfId="1" applyNumberFormat="1" applyFont="1" applyFill="1" applyBorder="1"/>
    <xf numFmtId="0" fontId="40" fillId="2" borderId="3" xfId="0" applyFont="1" applyFill="1" applyBorder="1" applyAlignment="1">
      <alignment horizontal="center" vertical="center"/>
    </xf>
    <xf numFmtId="2" fontId="41" fillId="2" borderId="3" xfId="0" applyNumberFormat="1" applyFont="1" applyFill="1" applyBorder="1"/>
    <xf numFmtId="164" fontId="41" fillId="2" borderId="3" xfId="1" applyNumberFormat="1" applyFont="1" applyFill="1" applyBorder="1"/>
    <xf numFmtId="0" fontId="41" fillId="2" borderId="3" xfId="0" applyFont="1" applyFill="1" applyBorder="1" applyAlignment="1">
      <alignment horizontal="center" vertical="center"/>
    </xf>
    <xf numFmtId="2" fontId="41" fillId="2" borderId="3" xfId="2" applyNumberFormat="1" applyFont="1" applyFill="1" applyBorder="1" applyAlignment="1" applyProtection="1">
      <alignment horizontal="center"/>
      <protection locked="0"/>
    </xf>
    <xf numFmtId="2" fontId="39" fillId="8" borderId="3" xfId="0" applyNumberFormat="1" applyFont="1" applyFill="1" applyBorder="1"/>
    <xf numFmtId="164" fontId="39" fillId="8" borderId="3" xfId="1" applyNumberFormat="1" applyFont="1" applyFill="1" applyBorder="1"/>
    <xf numFmtId="0" fontId="39" fillId="8" borderId="3" xfId="0" applyFont="1" applyFill="1" applyBorder="1" applyAlignment="1">
      <alignment horizontal="center" vertical="center"/>
    </xf>
    <xf numFmtId="0" fontId="42" fillId="8" borderId="3" xfId="0" applyFont="1" applyFill="1" applyBorder="1" applyAlignment="1">
      <alignment horizontal="center" vertical="center"/>
    </xf>
    <xf numFmtId="2" fontId="39" fillId="2" borderId="3" xfId="0" applyNumberFormat="1" applyFont="1" applyFill="1" applyBorder="1"/>
    <xf numFmtId="164" fontId="39" fillId="2" borderId="3" xfId="1" applyNumberFormat="1" applyFont="1" applyFill="1" applyBorder="1"/>
    <xf numFmtId="0" fontId="39" fillId="2" borderId="3" xfId="0" applyFont="1" applyFill="1" applyBorder="1" applyAlignment="1">
      <alignment horizontal="center" vertical="center"/>
    </xf>
    <xf numFmtId="0" fontId="43" fillId="0" borderId="0" xfId="0" applyFont="1"/>
    <xf numFmtId="0" fontId="44" fillId="0" borderId="0" xfId="0" applyFont="1"/>
    <xf numFmtId="0" fontId="45" fillId="2" borderId="0" xfId="0" applyFont="1" applyFill="1" applyAlignment="1">
      <alignment horizontal="center" vertical="center"/>
    </xf>
    <xf numFmtId="0" fontId="46" fillId="0" borderId="0" xfId="0" applyFont="1"/>
    <xf numFmtId="0" fontId="46" fillId="0" borderId="0" xfId="0" applyFont="1" applyBorder="1"/>
    <xf numFmtId="0" fontId="43" fillId="2" borderId="0" xfId="0" applyFont="1" applyFill="1"/>
    <xf numFmtId="0" fontId="44" fillId="2" borderId="0" xfId="0" applyFont="1" applyFill="1"/>
    <xf numFmtId="0" fontId="45" fillId="2" borderId="0" xfId="0" applyFont="1" applyFill="1" applyAlignment="1">
      <alignment horizontal="center" vertical="center" wrapText="1"/>
    </xf>
    <xf numFmtId="164" fontId="45" fillId="2" borderId="0" xfId="0" applyNumberFormat="1" applyFont="1" applyFill="1" applyAlignment="1">
      <alignment horizontal="center" vertical="center"/>
    </xf>
    <xf numFmtId="0" fontId="46" fillId="2" borderId="0" xfId="0" applyFont="1" applyFill="1"/>
    <xf numFmtId="0" fontId="34" fillId="2" borderId="0" xfId="9" applyFont="1" applyFill="1" applyBorder="1"/>
    <xf numFmtId="0" fontId="41" fillId="0" borderId="0" xfId="0" applyFont="1"/>
    <xf numFmtId="0" fontId="47" fillId="4" borderId="0" xfId="0" applyFont="1" applyFill="1" applyAlignment="1">
      <alignment horizontal="center" wrapText="1"/>
    </xf>
    <xf numFmtId="0" fontId="47" fillId="4" borderId="0" xfId="0" applyFont="1" applyFill="1" applyAlignment="1">
      <alignment horizontal="center"/>
    </xf>
    <xf numFmtId="164" fontId="47" fillId="4" borderId="0" xfId="0" applyNumberFormat="1" applyFont="1" applyFill="1" applyAlignment="1">
      <alignment horizontal="center"/>
    </xf>
    <xf numFmtId="0" fontId="48" fillId="0" borderId="1" xfId="7" applyFont="1" applyBorder="1" applyAlignment="1">
      <alignment horizontal="center" wrapText="1"/>
    </xf>
    <xf numFmtId="0" fontId="48" fillId="0" borderId="1" xfId="7" applyFont="1" applyBorder="1"/>
    <xf numFmtId="0" fontId="48" fillId="0" borderId="1" xfId="7" applyFont="1" applyBorder="1" applyAlignment="1">
      <alignment horizontal="center"/>
    </xf>
    <xf numFmtId="0" fontId="46" fillId="0" borderId="1" xfId="0" applyFont="1" applyBorder="1" applyAlignment="1" applyProtection="1">
      <alignment horizontal="center" shrinkToFit="1"/>
      <protection locked="0"/>
    </xf>
    <xf numFmtId="164" fontId="35" fillId="0" borderId="1" xfId="0" applyNumberFormat="1" applyFont="1" applyBorder="1" applyAlignment="1" applyProtection="1">
      <alignment horizontal="center" shrinkToFit="1"/>
      <protection locked="0"/>
    </xf>
    <xf numFmtId="0" fontId="35" fillId="0" borderId="1" xfId="0" applyFont="1" applyBorder="1" applyAlignment="1" applyProtection="1">
      <alignment horizontal="center" shrinkToFit="1"/>
      <protection locked="0"/>
    </xf>
    <xf numFmtId="0" fontId="41" fillId="2" borderId="3" xfId="0" applyFont="1" applyFill="1" applyBorder="1"/>
    <xf numFmtId="0" fontId="34" fillId="6" borderId="9" xfId="9" applyFont="1" applyBorder="1"/>
    <xf numFmtId="0" fontId="34" fillId="6" borderId="15" xfId="9" applyFont="1" applyBorder="1"/>
    <xf numFmtId="0" fontId="46" fillId="0" borderId="3" xfId="0" applyFont="1" applyBorder="1" applyAlignment="1">
      <alignment horizontal="right"/>
    </xf>
    <xf numFmtId="0" fontId="46" fillId="0" borderId="1" xfId="0" applyFont="1" applyBorder="1" applyAlignment="1">
      <alignment horizontal="center"/>
    </xf>
    <xf numFmtId="14" fontId="46" fillId="0" borderId="3" xfId="0" applyNumberFormat="1" applyFont="1" applyBorder="1" applyAlignment="1">
      <alignment horizontal="right"/>
    </xf>
    <xf numFmtId="0" fontId="46" fillId="0" borderId="0" xfId="0" applyFont="1" applyFill="1" applyBorder="1"/>
    <xf numFmtId="0" fontId="34" fillId="7" borderId="9" xfId="9" applyFont="1" applyFill="1" applyBorder="1"/>
    <xf numFmtId="0" fontId="34" fillId="7" borderId="15" xfId="9" applyFont="1" applyFill="1" applyBorder="1"/>
    <xf numFmtId="0" fontId="46" fillId="7" borderId="3" xfId="0" applyFont="1" applyFill="1" applyBorder="1" applyAlignment="1">
      <alignment horizontal="right"/>
    </xf>
    <xf numFmtId="0" fontId="48" fillId="0" borderId="1" xfId="7" applyFont="1" applyBorder="1" applyAlignment="1">
      <alignment horizontal="center" vertical="center" wrapText="1"/>
    </xf>
    <xf numFmtId="0" fontId="48" fillId="0" borderId="1" xfId="7" applyFont="1" applyBorder="1" applyAlignment="1">
      <alignment vertical="center" wrapText="1"/>
    </xf>
    <xf numFmtId="0" fontId="48" fillId="0" borderId="0" xfId="7" applyFont="1" applyAlignment="1">
      <alignment horizontal="center" vertical="center" wrapText="1"/>
    </xf>
    <xf numFmtId="0" fontId="48" fillId="0" borderId="0" xfId="7" applyFont="1" applyAlignment="1">
      <alignment vertical="center" wrapText="1"/>
    </xf>
    <xf numFmtId="0" fontId="46" fillId="0" borderId="0" xfId="0" applyFont="1" applyAlignment="1" applyProtection="1">
      <alignment horizontal="center" shrinkToFit="1"/>
      <protection locked="0"/>
    </xf>
    <xf numFmtId="164" fontId="35" fillId="0" borderId="0" xfId="0" applyNumberFormat="1" applyFont="1" applyAlignment="1" applyProtection="1">
      <alignment horizontal="center" shrinkToFit="1"/>
      <protection locked="0"/>
    </xf>
    <xf numFmtId="0" fontId="35" fillId="0" borderId="0" xfId="0" applyFont="1" applyAlignment="1" applyProtection="1">
      <alignment horizontal="center" shrinkToFit="1"/>
      <protection locked="0"/>
    </xf>
    <xf numFmtId="0" fontId="46" fillId="0" borderId="0" xfId="0" applyFont="1" applyAlignment="1">
      <alignment wrapText="1"/>
    </xf>
    <xf numFmtId="0" fontId="46" fillId="0" borderId="0" xfId="0" applyFont="1" applyAlignment="1">
      <alignment horizontal="center"/>
    </xf>
    <xf numFmtId="164" fontId="46" fillId="0" borderId="0" xfId="0" applyNumberFormat="1" applyFont="1"/>
    <xf numFmtId="0" fontId="45" fillId="2" borderId="0" xfId="0" applyFont="1" applyFill="1" applyAlignment="1">
      <alignment horizontal="left" vertical="center"/>
    </xf>
    <xf numFmtId="0" fontId="49" fillId="5" borderId="3" xfId="0" applyFont="1" applyFill="1" applyBorder="1" applyAlignment="1">
      <alignment wrapText="1" shrinkToFit="1"/>
    </xf>
    <xf numFmtId="0" fontId="41" fillId="0" borderId="0" xfId="0" quotePrefix="1" applyFont="1"/>
    <xf numFmtId="0" fontId="41" fillId="0" borderId="0" xfId="0" quotePrefix="1" applyFont="1" applyAlignment="1">
      <alignment wrapText="1"/>
    </xf>
    <xf numFmtId="1" fontId="51" fillId="2" borderId="0" xfId="0" applyNumberFormat="1" applyFont="1" applyFill="1" applyAlignment="1">
      <alignment horizontal="center" wrapText="1"/>
    </xf>
    <xf numFmtId="0" fontId="52" fillId="2" borderId="0" xfId="0" applyFont="1" applyFill="1"/>
    <xf numFmtId="164" fontId="35" fillId="0" borderId="0" xfId="0" applyNumberFormat="1" applyFont="1" applyAlignment="1">
      <alignment horizontal="center"/>
    </xf>
    <xf numFmtId="1" fontId="53" fillId="2" borderId="0" xfId="0" applyNumberFormat="1" applyFont="1" applyFill="1" applyAlignment="1">
      <alignment horizontal="center" vertical="center"/>
    </xf>
    <xf numFmtId="0" fontId="54" fillId="3" borderId="0" xfId="0" applyFont="1" applyFill="1" applyAlignment="1">
      <alignment horizontal="center"/>
    </xf>
    <xf numFmtId="0" fontId="54" fillId="3" borderId="0" xfId="0" applyFont="1" applyFill="1" applyAlignment="1">
      <alignment horizontal="center" wrapText="1"/>
    </xf>
    <xf numFmtId="0" fontId="55" fillId="3" borderId="0" xfId="0" applyFont="1" applyFill="1"/>
    <xf numFmtId="0" fontId="39" fillId="3" borderId="1" xfId="0" applyFont="1" applyFill="1" applyBorder="1" applyAlignment="1">
      <alignment horizontal="center"/>
    </xf>
    <xf numFmtId="164" fontId="35" fillId="3" borderId="0" xfId="0" applyNumberFormat="1" applyFont="1" applyFill="1" applyAlignment="1">
      <alignment horizontal="center"/>
    </xf>
    <xf numFmtId="0" fontId="35" fillId="3" borderId="0" xfId="0" applyFont="1" applyFill="1" applyAlignment="1">
      <alignment horizontal="center" vertical="center"/>
    </xf>
    <xf numFmtId="0" fontId="56" fillId="4" borderId="2" xfId="0" applyFont="1" applyFill="1" applyBorder="1" applyAlignment="1">
      <alignment horizontal="center"/>
    </xf>
    <xf numFmtId="0" fontId="56" fillId="4" borderId="2" xfId="0" applyFont="1" applyFill="1" applyBorder="1" applyAlignment="1">
      <alignment horizontal="center" wrapText="1" shrinkToFit="1"/>
    </xf>
    <xf numFmtId="164" fontId="56" fillId="4" borderId="2" xfId="0" applyNumberFormat="1" applyFont="1" applyFill="1" applyBorder="1" applyAlignment="1">
      <alignment horizontal="center"/>
    </xf>
    <xf numFmtId="0" fontId="56" fillId="4" borderId="2" xfId="0" applyFont="1" applyFill="1" applyBorder="1" applyAlignment="1">
      <alignment horizontal="center" vertical="center"/>
    </xf>
    <xf numFmtId="0" fontId="41" fillId="8" borderId="3" xfId="0" applyFont="1" applyFill="1" applyBorder="1" applyAlignment="1" applyProtection="1">
      <alignment horizontal="center"/>
      <protection locked="0"/>
    </xf>
    <xf numFmtId="0" fontId="57" fillId="0" borderId="0" xfId="0" applyFont="1"/>
    <xf numFmtId="0" fontId="57" fillId="0" borderId="0" xfId="0" applyFont="1" applyBorder="1"/>
    <xf numFmtId="0" fontId="41" fillId="2" borderId="3" xfId="0" applyFont="1" applyFill="1" applyBorder="1" applyAlignment="1" applyProtection="1">
      <alignment horizontal="center"/>
      <protection locked="0"/>
    </xf>
    <xf numFmtId="0" fontId="35" fillId="2" borderId="3" xfId="0" applyFont="1" applyFill="1" applyBorder="1"/>
    <xf numFmtId="0" fontId="49" fillId="2" borderId="3" xfId="0" applyFont="1" applyFill="1" applyBorder="1" applyAlignment="1">
      <alignment wrapText="1" shrinkToFit="1"/>
    </xf>
    <xf numFmtId="0" fontId="49" fillId="2" borderId="3" xfId="0" applyFont="1" applyFill="1" applyBorder="1"/>
    <xf numFmtId="0" fontId="46" fillId="2" borderId="3" xfId="0" applyFont="1" applyFill="1" applyBorder="1" applyAlignment="1">
      <alignment wrapText="1"/>
    </xf>
    <xf numFmtId="0" fontId="46" fillId="2" borderId="3" xfId="0" applyFont="1" applyFill="1" applyBorder="1"/>
    <xf numFmtId="0" fontId="41" fillId="2" borderId="3" xfId="0" applyFont="1" applyFill="1" applyBorder="1" applyAlignment="1" applyProtection="1">
      <alignment horizontal="left" vertical="center" wrapText="1" shrinkToFit="1"/>
      <protection locked="0"/>
    </xf>
    <xf numFmtId="0" fontId="41" fillId="2" borderId="3" xfId="0" applyFont="1" applyFill="1" applyBorder="1" applyAlignment="1" applyProtection="1">
      <alignment horizontal="left" vertical="center"/>
      <protection locked="0"/>
    </xf>
    <xf numFmtId="2" fontId="41" fillId="2" borderId="3" xfId="2" applyNumberFormat="1" applyFont="1" applyFill="1" applyBorder="1" applyProtection="1">
      <protection locked="0"/>
    </xf>
    <xf numFmtId="0" fontId="58" fillId="2" borderId="3" xfId="0" applyFont="1" applyFill="1" applyBorder="1" applyAlignment="1">
      <alignment horizontal="center" vertical="center"/>
    </xf>
    <xf numFmtId="0" fontId="41" fillId="2" borderId="12" xfId="0" applyFont="1" applyFill="1" applyBorder="1" applyAlignment="1" applyProtection="1">
      <alignment horizontal="left" vertical="center" wrapText="1" shrinkToFit="1"/>
      <protection locked="0"/>
    </xf>
    <xf numFmtId="0" fontId="41" fillId="2" borderId="12" xfId="0" applyFont="1" applyFill="1" applyBorder="1" applyAlignment="1" applyProtection="1">
      <alignment horizontal="left" vertical="center"/>
      <protection locked="0"/>
    </xf>
    <xf numFmtId="0" fontId="39" fillId="2" borderId="0" xfId="0" applyFont="1" applyFill="1" applyAlignment="1">
      <alignment horizontal="center" vertical="center"/>
    </xf>
    <xf numFmtId="0" fontId="56" fillId="2" borderId="13" xfId="0" applyFont="1" applyFill="1" applyBorder="1" applyAlignment="1">
      <alignment horizontal="center" wrapText="1" shrinkToFit="1"/>
    </xf>
    <xf numFmtId="0" fontId="56" fillId="2" borderId="11" xfId="0" applyFont="1" applyFill="1" applyBorder="1" applyAlignment="1">
      <alignment horizontal="center"/>
    </xf>
    <xf numFmtId="0" fontId="59" fillId="4" borderId="4" xfId="0" applyFont="1" applyFill="1" applyBorder="1" applyAlignment="1">
      <alignment horizontal="center"/>
    </xf>
    <xf numFmtId="0" fontId="61" fillId="2" borderId="0" xfId="0" applyFont="1" applyFill="1" applyBorder="1" applyAlignment="1">
      <alignment horizontal="center" wrapText="1" shrinkToFit="1"/>
    </xf>
    <xf numFmtId="0" fontId="62" fillId="2" borderId="5" xfId="0" applyFont="1" applyFill="1" applyBorder="1" applyAlignment="1">
      <alignment horizontal="center"/>
    </xf>
    <xf numFmtId="0" fontId="42" fillId="2" borderId="4" xfId="0" applyFont="1" applyFill="1" applyBorder="1" applyAlignment="1">
      <alignment horizontal="center"/>
    </xf>
    <xf numFmtId="2" fontId="42" fillId="2" borderId="3" xfId="0" applyNumberFormat="1" applyFont="1" applyFill="1" applyBorder="1" applyAlignment="1">
      <alignment horizontal="center"/>
    </xf>
    <xf numFmtId="164" fontId="40" fillId="0" borderId="3" xfId="1" applyNumberFormat="1" applyFont="1" applyBorder="1"/>
    <xf numFmtId="1" fontId="42" fillId="2" borderId="3" xfId="0" applyNumberFormat="1" applyFont="1" applyFill="1" applyBorder="1" applyAlignment="1">
      <alignment horizontal="center"/>
    </xf>
    <xf numFmtId="0" fontId="61" fillId="2" borderId="5" xfId="0" applyFont="1" applyFill="1" applyBorder="1" applyAlignment="1">
      <alignment horizontal="center"/>
    </xf>
    <xf numFmtId="164" fontId="58" fillId="0" borderId="3" xfId="1" applyNumberFormat="1" applyFont="1" applyBorder="1"/>
    <xf numFmtId="0" fontId="54" fillId="0" borderId="0" xfId="0" applyFont="1" applyAlignment="1">
      <alignment horizontal="center"/>
    </xf>
    <xf numFmtId="0" fontId="63" fillId="0" borderId="0" xfId="0" applyFont="1" applyAlignment="1">
      <alignment wrapText="1" shrinkToFit="1"/>
    </xf>
    <xf numFmtId="0" fontId="63" fillId="0" borderId="0" xfId="0" applyFont="1" applyAlignment="1">
      <alignment horizontal="left"/>
    </xf>
    <xf numFmtId="0" fontId="63" fillId="2" borderId="0" xfId="0" applyFont="1" applyFill="1" applyAlignment="1">
      <alignment horizontal="center" vertical="center"/>
    </xf>
    <xf numFmtId="10" fontId="35" fillId="0" borderId="0" xfId="0" applyNumberFormat="1" applyFont="1" applyAlignment="1">
      <alignment horizontal="center"/>
    </xf>
    <xf numFmtId="0" fontId="39" fillId="0" borderId="0" xfId="0" applyFont="1" applyAlignment="1">
      <alignment horizontal="center"/>
    </xf>
    <xf numFmtId="164" fontId="39" fillId="0" borderId="0" xfId="0" applyNumberFormat="1" applyFont="1" applyAlignment="1">
      <alignment horizontal="center"/>
    </xf>
    <xf numFmtId="0" fontId="39" fillId="0" borderId="0" xfId="0" applyFont="1" applyAlignment="1">
      <alignment horizontal="center" vertical="center"/>
    </xf>
    <xf numFmtId="0" fontId="64" fillId="0" borderId="0" xfId="0" applyFont="1" applyAlignment="1">
      <alignment horizontal="center" wrapText="1" shrinkToFit="1"/>
    </xf>
    <xf numFmtId="0" fontId="65" fillId="3" borderId="0" xfId="0" applyFont="1" applyFill="1"/>
    <xf numFmtId="0" fontId="35" fillId="0" borderId="0" xfId="0" applyFont="1" applyAlignment="1">
      <alignment wrapText="1" shrinkToFit="1"/>
    </xf>
    <xf numFmtId="0" fontId="35" fillId="3" borderId="0" xfId="0" applyFont="1" applyFill="1"/>
    <xf numFmtId="0" fontId="43" fillId="0" borderId="0" xfId="0" applyFont="1" applyAlignment="1">
      <alignment vertical="center"/>
    </xf>
    <xf numFmtId="0" fontId="44" fillId="0" borderId="0" xfId="0" applyFont="1" applyAlignment="1">
      <alignment vertical="center"/>
    </xf>
    <xf numFmtId="0" fontId="41" fillId="8" borderId="3" xfId="0" applyFont="1" applyFill="1" applyBorder="1" applyAlignment="1" applyProtection="1">
      <alignment horizontal="center" vertical="center"/>
      <protection locked="0"/>
    </xf>
    <xf numFmtId="164" fontId="41" fillId="8" borderId="3" xfId="1" applyNumberFormat="1" applyFont="1" applyFill="1" applyBorder="1" applyAlignment="1">
      <alignment vertical="center"/>
    </xf>
    <xf numFmtId="0" fontId="66" fillId="2" borderId="0" xfId="0" applyFont="1" applyFill="1"/>
    <xf numFmtId="0" fontId="67" fillId="2" borderId="0" xfId="0" applyFont="1" applyFill="1"/>
    <xf numFmtId="0" fontId="68" fillId="2" borderId="3" xfId="0" applyFont="1" applyFill="1" applyBorder="1" applyAlignment="1" applyProtection="1">
      <alignment horizontal="center"/>
      <protection locked="0"/>
    </xf>
    <xf numFmtId="164" fontId="68" fillId="2" borderId="3" xfId="1" applyNumberFormat="1" applyFont="1" applyFill="1" applyBorder="1"/>
    <xf numFmtId="0" fontId="68" fillId="2" borderId="3" xfId="0" applyFont="1" applyFill="1" applyBorder="1" applyAlignment="1">
      <alignment horizontal="center" vertical="center"/>
    </xf>
    <xf numFmtId="0" fontId="69" fillId="2" borderId="0" xfId="0" applyFont="1" applyFill="1"/>
    <xf numFmtId="0" fontId="69" fillId="2" borderId="0" xfId="0" applyFont="1" applyFill="1" applyBorder="1"/>
    <xf numFmtId="0" fontId="43" fillId="8" borderId="0" xfId="0" applyFont="1" applyFill="1"/>
    <xf numFmtId="0" fontId="44" fillId="8" borderId="0" xfId="0" applyFont="1" applyFill="1"/>
    <xf numFmtId="0" fontId="57" fillId="8" borderId="0" xfId="0" applyFont="1" applyFill="1"/>
    <xf numFmtId="0" fontId="57" fillId="8" borderId="0" xfId="0" applyFont="1" applyFill="1" applyBorder="1"/>
    <xf numFmtId="2" fontId="41" fillId="2" borderId="3" xfId="0" applyNumberFormat="1" applyFont="1" applyFill="1" applyBorder="1" applyAlignment="1">
      <alignment horizontal="center"/>
    </xf>
    <xf numFmtId="0" fontId="46" fillId="8" borderId="0" xfId="0" applyFont="1" applyFill="1"/>
    <xf numFmtId="0" fontId="46" fillId="8" borderId="0" xfId="0" applyFont="1" applyFill="1" applyBorder="1"/>
    <xf numFmtId="0" fontId="46" fillId="0" borderId="0" xfId="0" applyFont="1" applyAlignment="1">
      <alignment vertical="center"/>
    </xf>
    <xf numFmtId="0" fontId="46" fillId="0" borderId="0" xfId="0" applyFont="1" applyBorder="1" applyAlignment="1">
      <alignment vertical="center"/>
    </xf>
    <xf numFmtId="2" fontId="40" fillId="2" borderId="3" xfId="0" applyNumberFormat="1" applyFont="1" applyFill="1" applyBorder="1" applyAlignment="1">
      <alignment horizontal="center"/>
    </xf>
    <xf numFmtId="0" fontId="41" fillId="2" borderId="3" xfId="0" applyFont="1" applyFill="1" applyBorder="1" applyAlignment="1">
      <alignment wrapText="1"/>
    </xf>
    <xf numFmtId="0" fontId="41" fillId="2" borderId="3" xfId="0" applyFont="1" applyFill="1" applyBorder="1" applyAlignment="1">
      <alignment vertical="center"/>
    </xf>
    <xf numFmtId="0" fontId="40" fillId="2" borderId="3" xfId="0" applyFont="1" applyFill="1" applyBorder="1" applyAlignment="1">
      <alignment wrapText="1" shrinkToFit="1"/>
    </xf>
    <xf numFmtId="0" fontId="40" fillId="2" borderId="3" xfId="0" applyFont="1" applyFill="1" applyBorder="1"/>
    <xf numFmtId="0" fontId="58" fillId="2" borderId="12" xfId="0" applyFont="1" applyFill="1" applyBorder="1" applyAlignment="1" applyProtection="1">
      <alignment horizontal="left" vertical="center" wrapText="1" shrinkToFit="1"/>
      <protection locked="0"/>
    </xf>
    <xf numFmtId="0" fontId="58" fillId="2" borderId="12" xfId="0" applyFont="1" applyFill="1" applyBorder="1" applyAlignment="1" applyProtection="1">
      <alignment horizontal="left" vertical="center"/>
      <protection locked="0"/>
    </xf>
    <xf numFmtId="0" fontId="58" fillId="2" borderId="3" xfId="0" applyFont="1" applyFill="1" applyBorder="1" applyAlignment="1" applyProtection="1">
      <alignment horizontal="left" vertical="center"/>
      <protection locked="0"/>
    </xf>
    <xf numFmtId="2" fontId="58" fillId="2" borderId="3" xfId="2" applyNumberFormat="1" applyFont="1" applyFill="1" applyBorder="1" applyAlignment="1" applyProtection="1">
      <alignment horizontal="center"/>
      <protection locked="0"/>
    </xf>
    <xf numFmtId="2" fontId="58" fillId="2" borderId="3" xfId="2" applyNumberFormat="1" applyFont="1" applyFill="1" applyBorder="1" applyProtection="1">
      <protection locked="0"/>
    </xf>
    <xf numFmtId="1" fontId="63" fillId="3" borderId="0" xfId="0" applyNumberFormat="1" applyFont="1" applyFill="1" applyAlignment="1">
      <alignment horizontal="left" wrapText="1" shrinkToFit="1"/>
    </xf>
    <xf numFmtId="0" fontId="63" fillId="2" borderId="0" xfId="0" applyFont="1" applyFill="1" applyAlignment="1">
      <alignment horizontal="left"/>
    </xf>
    <xf numFmtId="0" fontId="46" fillId="2" borderId="0" xfId="0" applyFont="1" applyFill="1" applyAlignment="1">
      <alignment horizontal="center"/>
    </xf>
    <xf numFmtId="164" fontId="46" fillId="2" borderId="0" xfId="0" applyNumberFormat="1" applyFont="1" applyFill="1" applyAlignment="1">
      <alignment horizontal="center"/>
    </xf>
    <xf numFmtId="2" fontId="41" fillId="8" borderId="3" xfId="2" applyNumberFormat="1" applyFont="1" applyFill="1" applyBorder="1" applyAlignment="1">
      <alignment horizontal="center" vertical="center"/>
    </xf>
    <xf numFmtId="2" fontId="41" fillId="8" borderId="3" xfId="2" applyNumberFormat="1" applyFont="1" applyFill="1" applyBorder="1" applyAlignment="1">
      <alignment vertical="center"/>
    </xf>
    <xf numFmtId="2" fontId="68" fillId="2" borderId="3" xfId="2" applyNumberFormat="1" applyFont="1" applyFill="1" applyBorder="1" applyAlignment="1">
      <alignment horizontal="center"/>
    </xf>
    <xf numFmtId="2" fontId="68" fillId="2" borderId="3" xfId="2" applyNumberFormat="1" applyFont="1" applyFill="1" applyBorder="1"/>
    <xf numFmtId="2" fontId="68" fillId="2" borderId="3" xfId="0" applyNumberFormat="1" applyFont="1" applyFill="1" applyBorder="1"/>
    <xf numFmtId="2" fontId="41" fillId="8" borderId="3" xfId="0" applyNumberFormat="1" applyFont="1" applyFill="1" applyBorder="1" applyAlignment="1">
      <alignment vertical="center"/>
    </xf>
    <xf numFmtId="2" fontId="40" fillId="2" borderId="3" xfId="2" applyNumberFormat="1" applyFont="1" applyFill="1" applyBorder="1" applyAlignment="1">
      <alignment horizontal="center"/>
    </xf>
    <xf numFmtId="2" fontId="40" fillId="2" borderId="3" xfId="2" applyNumberFormat="1" applyFont="1" applyFill="1" applyBorder="1"/>
    <xf numFmtId="2" fontId="41" fillId="8" borderId="3" xfId="2" applyNumberFormat="1" applyFont="1" applyFill="1" applyBorder="1" applyAlignment="1">
      <alignment horizontal="center"/>
    </xf>
    <xf numFmtId="2" fontId="41" fillId="8" borderId="3" xfId="2" applyNumberFormat="1" applyFont="1" applyFill="1" applyBorder="1"/>
    <xf numFmtId="2" fontId="41" fillId="2" borderId="3" xfId="2" applyNumberFormat="1" applyFont="1" applyFill="1" applyBorder="1" applyAlignment="1">
      <alignment horizontal="center"/>
    </xf>
    <xf numFmtId="2" fontId="41" fillId="2" borderId="3" xfId="2" applyNumberFormat="1" applyFont="1" applyFill="1" applyBorder="1"/>
    <xf numFmtId="0" fontId="43" fillId="8" borderId="0" xfId="0" applyFont="1" applyFill="1" applyAlignment="1">
      <alignment vertical="center"/>
    </xf>
    <xf numFmtId="0" fontId="44" fillId="8" borderId="0" xfId="0" applyFont="1" applyFill="1" applyAlignment="1">
      <alignment vertical="center"/>
    </xf>
    <xf numFmtId="0" fontId="46" fillId="8" borderId="0" xfId="0" applyFont="1" applyFill="1" applyAlignment="1">
      <alignment vertical="center"/>
    </xf>
    <xf numFmtId="0" fontId="46" fillId="8" borderId="0" xfId="0" applyFont="1" applyFill="1" applyBorder="1" applyAlignment="1">
      <alignment vertical="center"/>
    </xf>
    <xf numFmtId="0" fontId="46" fillId="2" borderId="3" xfId="0" applyFont="1" applyFill="1" applyBorder="1" applyAlignment="1">
      <alignment horizontal="left" wrapText="1"/>
    </xf>
    <xf numFmtId="0" fontId="46" fillId="2" borderId="3" xfId="0" applyFont="1" applyFill="1" applyBorder="1" applyAlignment="1">
      <alignment horizontal="left"/>
    </xf>
    <xf numFmtId="0" fontId="56" fillId="4" borderId="2" xfId="0" applyFont="1" applyFill="1" applyBorder="1" applyAlignment="1">
      <alignment horizontal="center" shrinkToFit="1"/>
    </xf>
    <xf numFmtId="0" fontId="66" fillId="2" borderId="0" xfId="0" applyFont="1" applyFill="1" applyAlignment="1">
      <alignment vertical="center"/>
    </xf>
    <xf numFmtId="0" fontId="67" fillId="2" borderId="0" xfId="0" applyFont="1" applyFill="1" applyAlignment="1">
      <alignment vertical="center"/>
    </xf>
    <xf numFmtId="0" fontId="69" fillId="2" borderId="0" xfId="0" applyFont="1" applyFill="1" applyAlignment="1">
      <alignment vertical="center"/>
    </xf>
    <xf numFmtId="0" fontId="69" fillId="2" borderId="0" xfId="0" applyFont="1" applyFill="1" applyBorder="1" applyAlignment="1">
      <alignment vertical="center"/>
    </xf>
    <xf numFmtId="0" fontId="50" fillId="2" borderId="0" xfId="0" applyFont="1" applyFill="1" applyAlignment="1">
      <alignment vertical="center"/>
    </xf>
    <xf numFmtId="0" fontId="43" fillId="0" borderId="0" xfId="0" applyFont="1" applyAlignment="1">
      <alignment vertical="center" wrapText="1"/>
    </xf>
    <xf numFmtId="0" fontId="44" fillId="0" borderId="0" xfId="0" applyFont="1" applyAlignment="1">
      <alignment vertical="center" wrapText="1"/>
    </xf>
    <xf numFmtId="0" fontId="57" fillId="0" borderId="0" xfId="0" applyFont="1" applyAlignment="1">
      <alignment vertical="center" wrapText="1"/>
    </xf>
    <xf numFmtId="0" fontId="57" fillId="0" borderId="0" xfId="0" applyFont="1" applyBorder="1" applyAlignment="1">
      <alignment vertical="center" wrapText="1"/>
    </xf>
    <xf numFmtId="0" fontId="46" fillId="0" borderId="0" xfId="0" applyFont="1" applyAlignment="1">
      <alignment vertical="center" wrapText="1"/>
    </xf>
    <xf numFmtId="2" fontId="40" fillId="2" borderId="3" xfId="2" applyNumberFormat="1" applyFont="1" applyFill="1" applyBorder="1" applyProtection="1">
      <protection locked="0"/>
    </xf>
    <xf numFmtId="0" fontId="46" fillId="0" borderId="0" xfId="0" applyFont="1" applyBorder="1" applyAlignment="1">
      <alignment vertical="center" wrapText="1"/>
    </xf>
    <xf numFmtId="0" fontId="46" fillId="2" borderId="3" xfId="0" applyFont="1" applyFill="1" applyBorder="1" applyAlignment="1">
      <alignment horizontal="center" vertical="center"/>
    </xf>
    <xf numFmtId="0" fontId="43" fillId="9" borderId="0" xfId="0" applyFont="1" applyFill="1"/>
    <xf numFmtId="0" fontId="44" fillId="9" borderId="0" xfId="0" applyFont="1" applyFill="1"/>
    <xf numFmtId="0" fontId="57" fillId="9" borderId="0" xfId="0" applyFont="1" applyFill="1"/>
    <xf numFmtId="0" fontId="57" fillId="9" borderId="0" xfId="0" applyFont="1" applyFill="1" applyBorder="1"/>
    <xf numFmtId="0" fontId="46" fillId="9" borderId="0" xfId="0" applyFont="1" applyFill="1"/>
    <xf numFmtId="0" fontId="46" fillId="2" borderId="3" xfId="0" applyFont="1" applyFill="1" applyBorder="1" applyAlignment="1">
      <alignment wrapText="1" shrinkToFit="1"/>
    </xf>
    <xf numFmtId="2" fontId="41" fillId="2" borderId="14" xfId="2" applyNumberFormat="1" applyFont="1" applyFill="1" applyBorder="1" applyAlignment="1">
      <alignment horizontal="center"/>
    </xf>
    <xf numFmtId="2" fontId="41" fillId="2" borderId="6" xfId="2" applyNumberFormat="1" applyFont="1" applyFill="1" applyBorder="1"/>
    <xf numFmtId="2" fontId="40" fillId="2" borderId="14" xfId="2" applyNumberFormat="1" applyFont="1" applyFill="1" applyBorder="1" applyAlignment="1" applyProtection="1">
      <alignment horizontal="center"/>
      <protection locked="0"/>
    </xf>
    <xf numFmtId="2" fontId="40" fillId="2" borderId="6" xfId="2" applyNumberFormat="1" applyFont="1" applyFill="1" applyBorder="1" applyProtection="1">
      <protection locked="0"/>
    </xf>
    <xf numFmtId="0" fontId="58" fillId="2" borderId="3" xfId="0" applyFont="1" applyFill="1" applyBorder="1" applyAlignment="1">
      <alignment horizontal="left" vertical="center" wrapText="1" shrinkToFit="1"/>
    </xf>
    <xf numFmtId="0" fontId="58" fillId="2" borderId="3" xfId="0" applyFont="1" applyFill="1" applyBorder="1" applyAlignment="1">
      <alignment horizontal="left" vertical="center"/>
    </xf>
    <xf numFmtId="2" fontId="58" fillId="2" borderId="3" xfId="2" applyNumberFormat="1" applyFont="1" applyFill="1" applyBorder="1" applyAlignment="1">
      <alignment horizontal="center"/>
    </xf>
    <xf numFmtId="2" fontId="58" fillId="2" borderId="3" xfId="2" applyNumberFormat="1" applyFont="1" applyFill="1" applyBorder="1"/>
    <xf numFmtId="0" fontId="58" fillId="2" borderId="12" xfId="0" applyFont="1" applyFill="1" applyBorder="1" applyAlignment="1">
      <alignment horizontal="left" vertical="center" wrapText="1" shrinkToFit="1"/>
    </xf>
    <xf numFmtId="0" fontId="58" fillId="2" borderId="12" xfId="0" applyFont="1" applyFill="1" applyBorder="1" applyAlignment="1">
      <alignment horizontal="left" vertical="center"/>
    </xf>
    <xf numFmtId="0" fontId="42" fillId="0" borderId="3" xfId="4" applyFont="1" applyBorder="1" applyAlignment="1">
      <alignment horizontal="center" vertical="center"/>
    </xf>
    <xf numFmtId="0" fontId="46" fillId="0" borderId="0" xfId="0" applyFont="1" applyAlignment="1">
      <alignment wrapText="1" shrinkToFit="1"/>
    </xf>
    <xf numFmtId="0" fontId="57" fillId="8" borderId="0" xfId="0" applyFont="1" applyFill="1" applyAlignment="1">
      <alignment vertical="center"/>
    </xf>
    <xf numFmtId="0" fontId="57" fillId="8" borderId="0" xfId="0" applyFont="1" applyFill="1" applyBorder="1" applyAlignment="1">
      <alignment vertical="center"/>
    </xf>
    <xf numFmtId="0" fontId="70" fillId="2" borderId="3" xfId="0" applyFont="1" applyFill="1" applyBorder="1" applyAlignment="1">
      <alignment wrapText="1"/>
    </xf>
    <xf numFmtId="2" fontId="46" fillId="2" borderId="3" xfId="2" applyNumberFormat="1" applyFont="1" applyFill="1" applyBorder="1"/>
    <xf numFmtId="2" fontId="46" fillId="2" borderId="3" xfId="2" applyNumberFormat="1" applyFont="1" applyFill="1" applyBorder="1" applyAlignment="1" applyProtection="1">
      <alignment horizontal="center"/>
      <protection locked="0"/>
    </xf>
    <xf numFmtId="2" fontId="46" fillId="2" borderId="3" xfId="2" applyNumberFormat="1" applyFont="1" applyFill="1" applyBorder="1" applyProtection="1">
      <protection locked="0"/>
    </xf>
    <xf numFmtId="2" fontId="46" fillId="2" borderId="3" xfId="2" applyNumberFormat="1" applyFont="1" applyFill="1" applyBorder="1" applyAlignment="1">
      <alignment horizontal="center"/>
    </xf>
    <xf numFmtId="0" fontId="50" fillId="2" borderId="0" xfId="0" applyFont="1" applyFill="1"/>
    <xf numFmtId="0" fontId="50" fillId="2" borderId="0" xfId="0" applyFont="1" applyFill="1" applyBorder="1"/>
    <xf numFmtId="2" fontId="41" fillId="2" borderId="4" xfId="2" applyNumberFormat="1" applyFont="1" applyFill="1" applyBorder="1" applyAlignment="1">
      <alignment horizontal="center"/>
    </xf>
    <xf numFmtId="0" fontId="46" fillId="9" borderId="0" xfId="0" applyFont="1" applyFill="1" applyBorder="1"/>
    <xf numFmtId="164" fontId="42" fillId="2" borderId="4" xfId="0" applyNumberFormat="1" applyFont="1" applyFill="1" applyBorder="1" applyAlignment="1">
      <alignment horizontal="center"/>
    </xf>
    <xf numFmtId="0" fontId="46" fillId="2" borderId="3" xfId="0" applyFont="1" applyFill="1" applyBorder="1" applyAlignment="1">
      <alignment shrinkToFit="1"/>
    </xf>
    <xf numFmtId="0" fontId="57" fillId="2" borderId="0" xfId="0" applyFont="1" applyFill="1"/>
    <xf numFmtId="0" fontId="57" fillId="2" borderId="0" xfId="0" applyFont="1" applyFill="1" applyBorder="1"/>
    <xf numFmtId="0" fontId="41" fillId="0" borderId="3" xfId="0" applyFont="1" applyBorder="1" applyAlignment="1">
      <alignment horizontal="left" vertical="center" wrapText="1" shrinkToFit="1"/>
    </xf>
    <xf numFmtId="0" fontId="41" fillId="0" borderId="3" xfId="0" applyFont="1" applyBorder="1" applyAlignment="1">
      <alignment horizontal="left" vertical="center"/>
    </xf>
    <xf numFmtId="2" fontId="41" fillId="0" borderId="3" xfId="2" applyNumberFormat="1" applyFont="1" applyBorder="1" applyAlignment="1">
      <alignment horizontal="center"/>
    </xf>
    <xf numFmtId="2" fontId="41" fillId="0" borderId="3" xfId="2" applyNumberFormat="1" applyFont="1" applyBorder="1"/>
    <xf numFmtId="164" fontId="41" fillId="0" borderId="3" xfId="1" applyNumberFormat="1" applyFont="1" applyBorder="1"/>
    <xf numFmtId="0" fontId="58" fillId="0" borderId="3" xfId="0" applyFont="1" applyBorder="1" applyAlignment="1">
      <alignment horizontal="center" vertical="center"/>
    </xf>
    <xf numFmtId="0" fontId="41" fillId="0" borderId="3" xfId="0" applyFont="1" applyBorder="1" applyAlignment="1" applyProtection="1">
      <alignment horizontal="left" vertical="center" wrapText="1" shrinkToFit="1"/>
      <protection locked="0"/>
    </xf>
    <xf numFmtId="0" fontId="41" fillId="0" borderId="3" xfId="0" applyFont="1" applyBorder="1" applyAlignment="1" applyProtection="1">
      <alignment horizontal="left" vertical="center"/>
      <protection locked="0"/>
    </xf>
    <xf numFmtId="2" fontId="41" fillId="0" borderId="3" xfId="2" applyNumberFormat="1" applyFont="1" applyBorder="1" applyAlignment="1" applyProtection="1">
      <alignment horizontal="center"/>
      <protection locked="0"/>
    </xf>
    <xf numFmtId="2" fontId="41" fillId="0" borderId="3" xfId="2" applyNumberFormat="1" applyFont="1" applyBorder="1" applyProtection="1">
      <protection locked="0"/>
    </xf>
    <xf numFmtId="0" fontId="41" fillId="0" borderId="12" xfId="0" applyFont="1" applyBorder="1" applyAlignment="1">
      <alignment horizontal="left" vertical="center" wrapText="1" shrinkToFit="1"/>
    </xf>
    <xf numFmtId="0" fontId="41" fillId="0" borderId="12" xfId="0" applyFont="1" applyBorder="1" applyAlignment="1">
      <alignment horizontal="left" vertical="center"/>
    </xf>
    <xf numFmtId="2" fontId="39" fillId="2" borderId="3" xfId="2" applyNumberFormat="1" applyFont="1" applyFill="1" applyBorder="1" applyAlignment="1">
      <alignment horizontal="center"/>
    </xf>
    <xf numFmtId="0" fontId="35" fillId="8" borderId="3" xfId="0" applyFont="1" applyFill="1" applyBorder="1" applyAlignment="1">
      <alignment horizontal="left" vertical="center"/>
    </xf>
    <xf numFmtId="2" fontId="39" fillId="8" borderId="3" xfId="2" applyNumberFormat="1" applyFont="1" applyFill="1" applyBorder="1" applyAlignment="1">
      <alignment horizontal="center"/>
    </xf>
    <xf numFmtId="0" fontId="66" fillId="8" borderId="0" xfId="0" applyFont="1" applyFill="1"/>
    <xf numFmtId="0" fontId="67" fillId="8" borderId="0" xfId="0" applyFont="1" applyFill="1"/>
    <xf numFmtId="0" fontId="50" fillId="8" borderId="0" xfId="0" applyFont="1" applyFill="1"/>
    <xf numFmtId="0" fontId="50" fillId="8" borderId="0" xfId="0" applyFont="1" applyFill="1" applyBorder="1"/>
    <xf numFmtId="0" fontId="42" fillId="2" borderId="3" xfId="0" applyFont="1" applyFill="1" applyBorder="1" applyAlignment="1">
      <alignment horizontal="center"/>
    </xf>
    <xf numFmtId="164" fontId="42" fillId="0" borderId="3" xfId="1" applyNumberFormat="1" applyFont="1" applyBorder="1"/>
    <xf numFmtId="0" fontId="73" fillId="2" borderId="0" xfId="0" applyFont="1" applyFill="1"/>
    <xf numFmtId="0" fontId="36" fillId="2" borderId="0" xfId="0" applyFont="1" applyFill="1"/>
    <xf numFmtId="0" fontId="74" fillId="2" borderId="0" xfId="0" applyFont="1" applyFill="1"/>
    <xf numFmtId="0" fontId="36" fillId="8" borderId="0" xfId="0" applyFont="1" applyFill="1"/>
    <xf numFmtId="0" fontId="35" fillId="2" borderId="0" xfId="0" applyFont="1" applyFill="1"/>
    <xf numFmtId="0" fontId="35" fillId="8" borderId="0" xfId="0" applyFont="1" applyFill="1"/>
    <xf numFmtId="0" fontId="35" fillId="0" borderId="0" xfId="0" applyFont="1"/>
    <xf numFmtId="164" fontId="39" fillId="0" borderId="3" xfId="1" applyNumberFormat="1" applyFont="1" applyBorder="1"/>
    <xf numFmtId="0" fontId="39" fillId="0" borderId="3" xfId="0" applyFont="1" applyBorder="1" applyAlignment="1">
      <alignment horizontal="center" vertical="center"/>
    </xf>
    <xf numFmtId="165" fontId="42" fillId="0" borderId="3" xfId="0" applyNumberFormat="1" applyFont="1" applyBorder="1" applyAlignment="1">
      <alignment horizontal="center"/>
    </xf>
    <xf numFmtId="2" fontId="39" fillId="0" borderId="3" xfId="2" applyNumberFormat="1" applyFont="1" applyBorder="1" applyAlignment="1">
      <alignment horizontal="center"/>
    </xf>
    <xf numFmtId="0" fontId="35" fillId="8" borderId="17" xfId="0" applyFont="1" applyFill="1" applyBorder="1" applyAlignment="1">
      <alignment horizontal="left" vertical="center"/>
    </xf>
    <xf numFmtId="0" fontId="42" fillId="2" borderId="3" xfId="0" applyFont="1" applyFill="1" applyBorder="1" applyAlignment="1" applyProtection="1">
      <alignment horizontal="center"/>
      <protection locked="0"/>
    </xf>
    <xf numFmtId="0" fontId="36" fillId="0" borderId="0" xfId="0" applyFont="1"/>
    <xf numFmtId="0" fontId="74" fillId="0" borderId="0" xfId="0" applyFont="1"/>
    <xf numFmtId="0" fontId="72" fillId="2" borderId="3" xfId="0" applyFont="1" applyFill="1" applyBorder="1" applyAlignment="1" applyProtection="1">
      <alignment horizontal="center"/>
      <protection locked="0"/>
    </xf>
    <xf numFmtId="0" fontId="36" fillId="0" borderId="18" xfId="0" applyFont="1" applyBorder="1"/>
    <xf numFmtId="0" fontId="44" fillId="0" borderId="3" xfId="0" applyFont="1" applyBorder="1"/>
    <xf numFmtId="0" fontId="71" fillId="8" borderId="18" xfId="0" applyFont="1" applyFill="1" applyBorder="1" applyAlignment="1">
      <alignment vertical="center" wrapText="1"/>
    </xf>
    <xf numFmtId="0" fontId="71" fillId="8" borderId="18" xfId="0" applyFont="1" applyFill="1" applyBorder="1" applyAlignment="1">
      <alignment vertical="center"/>
    </xf>
    <xf numFmtId="0" fontId="71" fillId="0" borderId="3" xfId="0" applyFont="1" applyBorder="1" applyAlignment="1">
      <alignment vertical="center" wrapText="1"/>
    </xf>
    <xf numFmtId="0" fontId="71" fillId="0" borderId="3" xfId="0" applyFont="1" applyBorder="1" applyAlignment="1">
      <alignment vertical="center"/>
    </xf>
    <xf numFmtId="0" fontId="41" fillId="2" borderId="0" xfId="0" applyFont="1" applyFill="1" applyAlignment="1">
      <alignment horizontal="center" vertical="center"/>
    </xf>
    <xf numFmtId="0" fontId="75" fillId="2" borderId="13" xfId="0" applyFont="1" applyFill="1" applyBorder="1" applyAlignment="1">
      <alignment horizontal="center" wrapText="1" shrinkToFit="1"/>
    </xf>
    <xf numFmtId="0" fontId="75" fillId="2" borderId="11" xfId="0" applyFont="1" applyFill="1" applyBorder="1" applyAlignment="1">
      <alignment horizontal="center"/>
    </xf>
    <xf numFmtId="0" fontId="47" fillId="4" borderId="4" xfId="0" applyFont="1" applyFill="1" applyBorder="1" applyAlignment="1">
      <alignment horizontal="center"/>
    </xf>
    <xf numFmtId="0" fontId="75" fillId="4" borderId="2" xfId="0" applyFont="1" applyFill="1" applyBorder="1" applyAlignment="1">
      <alignment horizontal="center"/>
    </xf>
    <xf numFmtId="164" fontId="75" fillId="4" borderId="2" xfId="0" applyNumberFormat="1" applyFont="1" applyFill="1" applyBorder="1" applyAlignment="1">
      <alignment horizontal="center"/>
    </xf>
    <xf numFmtId="0" fontId="75" fillId="4" borderId="2" xfId="0" applyFont="1" applyFill="1" applyBorder="1" applyAlignment="1">
      <alignment horizontal="center" vertical="center"/>
    </xf>
    <xf numFmtId="0" fontId="58" fillId="2" borderId="0" xfId="0" applyFont="1" applyFill="1" applyBorder="1" applyAlignment="1">
      <alignment horizontal="center" wrapText="1" shrinkToFit="1"/>
    </xf>
    <xf numFmtId="0" fontId="77" fillId="2" borderId="5" xfId="0" applyFont="1" applyFill="1" applyBorder="1" applyAlignment="1">
      <alignment horizontal="center"/>
    </xf>
    <xf numFmtId="0" fontId="40" fillId="2" borderId="4" xfId="0" applyFont="1" applyFill="1" applyBorder="1" applyAlignment="1">
      <alignment horizontal="center"/>
    </xf>
    <xf numFmtId="1" fontId="40" fillId="2" borderId="3" xfId="0" applyNumberFormat="1" applyFont="1" applyFill="1" applyBorder="1" applyAlignment="1">
      <alignment horizontal="center"/>
    </xf>
    <xf numFmtId="0" fontId="58" fillId="2" borderId="5" xfId="0" applyFont="1" applyFill="1" applyBorder="1" applyAlignment="1">
      <alignment horizontal="center"/>
    </xf>
    <xf numFmtId="0" fontId="44" fillId="0" borderId="3" xfId="0" applyFont="1" applyBorder="1" applyAlignment="1">
      <alignment wrapText="1"/>
    </xf>
    <xf numFmtId="0" fontId="71" fillId="8" borderId="3" xfId="0" applyFont="1" applyFill="1" applyBorder="1" applyAlignment="1">
      <alignment vertical="center" wrapText="1"/>
    </xf>
    <xf numFmtId="0" fontId="71" fillId="8" borderId="3" xfId="0" applyFont="1" applyFill="1" applyBorder="1" applyAlignment="1">
      <alignment vertical="center"/>
    </xf>
    <xf numFmtId="0" fontId="46" fillId="8" borderId="3" xfId="0" applyFont="1" applyFill="1" applyBorder="1" applyAlignment="1">
      <alignment vertical="center"/>
    </xf>
    <xf numFmtId="0" fontId="46" fillId="8" borderId="3" xfId="0" applyFont="1" applyFill="1" applyBorder="1"/>
    <xf numFmtId="0" fontId="50" fillId="2" borderId="3" xfId="0" applyFont="1" applyFill="1" applyBorder="1"/>
    <xf numFmtId="0" fontId="46" fillId="8" borderId="3" xfId="0" applyFont="1" applyFill="1" applyBorder="1" applyAlignment="1">
      <alignment wrapText="1"/>
    </xf>
    <xf numFmtId="0" fontId="46" fillId="0" borderId="3" xfId="0" applyFont="1" applyBorder="1"/>
    <xf numFmtId="0" fontId="46" fillId="8" borderId="3" xfId="0" applyFont="1" applyFill="1" applyBorder="1" applyAlignment="1">
      <alignment vertical="center" wrapText="1"/>
    </xf>
    <xf numFmtId="0" fontId="71" fillId="0" borderId="19" xfId="0" applyFont="1" applyBorder="1" applyAlignment="1">
      <alignment vertical="center"/>
    </xf>
    <xf numFmtId="0" fontId="71" fillId="8" borderId="19" xfId="0" applyFont="1" applyFill="1" applyBorder="1" applyAlignment="1">
      <alignment vertical="center"/>
    </xf>
    <xf numFmtId="0" fontId="46" fillId="0" borderId="19" xfId="0" applyFont="1" applyBorder="1"/>
    <xf numFmtId="0" fontId="50" fillId="2" borderId="19" xfId="0" applyFont="1" applyFill="1" applyBorder="1"/>
    <xf numFmtId="0" fontId="66" fillId="0" borderId="0" xfId="0" applyFont="1"/>
    <xf numFmtId="0" fontId="67" fillId="0" borderId="0" xfId="0" applyFont="1"/>
    <xf numFmtId="0" fontId="67" fillId="0" borderId="3" xfId="0" applyFont="1" applyBorder="1"/>
    <xf numFmtId="0" fontId="69" fillId="0" borderId="0" xfId="0" applyFont="1"/>
    <xf numFmtId="0" fontId="69" fillId="0" borderId="0" xfId="0" applyFont="1" applyBorder="1"/>
    <xf numFmtId="0" fontId="46" fillId="8" borderId="3" xfId="0" applyFont="1" applyFill="1" applyBorder="1" applyAlignment="1">
      <alignment wrapText="1" shrinkToFit="1"/>
    </xf>
    <xf numFmtId="0" fontId="46" fillId="8" borderId="3" xfId="0" applyFont="1" applyFill="1" applyBorder="1" applyAlignment="1">
      <alignment shrinkToFit="1"/>
    </xf>
    <xf numFmtId="0" fontId="46" fillId="8" borderId="19" xfId="0" applyFont="1" applyFill="1" applyBorder="1" applyAlignment="1">
      <alignment vertical="center"/>
    </xf>
    <xf numFmtId="0" fontId="78" fillId="0" borderId="0" xfId="0" applyFont="1"/>
    <xf numFmtId="0" fontId="79" fillId="2" borderId="0" xfId="0" applyFont="1" applyFill="1"/>
    <xf numFmtId="0" fontId="80" fillId="0" borderId="0" xfId="0" applyFont="1"/>
    <xf numFmtId="0" fontId="46" fillId="0" borderId="3" xfId="0" applyFont="1" applyBorder="1" applyAlignment="1">
      <alignment wrapText="1"/>
    </xf>
    <xf numFmtId="0" fontId="3" fillId="2" borderId="3" xfId="0" applyFont="1" applyFill="1" applyBorder="1" applyAlignment="1">
      <alignment shrinkToFit="1"/>
    </xf>
    <xf numFmtId="2" fontId="14" fillId="2" borderId="4" xfId="2" applyNumberFormat="1" applyFont="1" applyFill="1" applyBorder="1" applyAlignment="1">
      <alignment horizontal="center"/>
    </xf>
    <xf numFmtId="0" fontId="3" fillId="2" borderId="18" xfId="0" applyFont="1" applyFill="1" applyBorder="1" applyAlignment="1">
      <alignment horizontal="left" vertical="center"/>
    </xf>
    <xf numFmtId="0" fontId="81" fillId="2" borderId="3" xfId="0" applyFont="1" applyFill="1" applyBorder="1" applyAlignment="1">
      <alignment wrapText="1"/>
    </xf>
    <xf numFmtId="0" fontId="42" fillId="2" borderId="0" xfId="0" applyFont="1" applyFill="1" applyBorder="1" applyAlignment="1">
      <alignment horizontal="center"/>
    </xf>
    <xf numFmtId="2" fontId="42" fillId="2" borderId="0" xfId="0" applyNumberFormat="1" applyFont="1" applyFill="1" applyBorder="1" applyAlignment="1">
      <alignment horizontal="center"/>
    </xf>
    <xf numFmtId="164" fontId="46" fillId="0" borderId="0" xfId="0" applyNumberFormat="1" applyFont="1" applyBorder="1"/>
    <xf numFmtId="0" fontId="46" fillId="2" borderId="19" xfId="0" applyFont="1" applyFill="1" applyBorder="1" applyAlignment="1">
      <alignment shrinkToFit="1"/>
    </xf>
    <xf numFmtId="2" fontId="41" fillId="8" borderId="4" xfId="2" applyNumberFormat="1" applyFont="1" applyFill="1" applyBorder="1" applyAlignment="1">
      <alignment horizontal="center" vertical="center"/>
    </xf>
    <xf numFmtId="0" fontId="38" fillId="8" borderId="3" xfId="0" applyFont="1" applyFill="1" applyBorder="1" applyAlignment="1">
      <alignment vertical="center"/>
    </xf>
    <xf numFmtId="0" fontId="9" fillId="4" borderId="15" xfId="0" applyFont="1" applyFill="1" applyBorder="1" applyAlignment="1">
      <alignment horizontal="center" vertical="center"/>
    </xf>
    <xf numFmtId="0" fontId="14" fillId="0" borderId="15" xfId="0" applyFont="1" applyBorder="1" applyAlignment="1">
      <alignment horizontal="center" vertical="center"/>
    </xf>
    <xf numFmtId="0" fontId="39" fillId="8" borderId="15" xfId="0" applyFont="1" applyFill="1" applyBorder="1" applyAlignment="1" applyProtection="1">
      <alignment horizontal="center"/>
      <protection locked="0"/>
    </xf>
    <xf numFmtId="0" fontId="3" fillId="0" borderId="0" xfId="0" applyFont="1" applyBorder="1"/>
    <xf numFmtId="0" fontId="35" fillId="8" borderId="0" xfId="0" applyFont="1" applyFill="1" applyBorder="1"/>
    <xf numFmtId="2" fontId="39" fillId="8" borderId="0" xfId="2" applyNumberFormat="1" applyFont="1" applyFill="1" applyBorder="1" applyAlignment="1">
      <alignment horizontal="center"/>
    </xf>
    <xf numFmtId="2" fontId="39" fillId="8" borderId="0" xfId="0" applyNumberFormat="1" applyFont="1" applyFill="1" applyBorder="1"/>
    <xf numFmtId="164" fontId="39" fillId="8" borderId="0" xfId="1" applyNumberFormat="1" applyFont="1" applyFill="1" applyBorder="1"/>
    <xf numFmtId="2" fontId="39" fillId="0" borderId="3" xfId="2" applyNumberFormat="1" applyFont="1" applyBorder="1" applyAlignment="1" applyProtection="1">
      <alignment horizontal="center"/>
      <protection locked="0"/>
    </xf>
    <xf numFmtId="0" fontId="36" fillId="0" borderId="3" xfId="10" applyFont="1" applyBorder="1"/>
    <xf numFmtId="0" fontId="35" fillId="0" borderId="3" xfId="0" applyFont="1" applyBorder="1" applyAlignment="1" applyProtection="1">
      <alignment horizontal="left" vertical="center"/>
      <protection locked="0"/>
    </xf>
    <xf numFmtId="0" fontId="36" fillId="0" borderId="3" xfId="0" applyFont="1" applyBorder="1"/>
    <xf numFmtId="2" fontId="39" fillId="2" borderId="2" xfId="2" applyNumberFormat="1" applyFont="1" applyFill="1" applyBorder="1" applyAlignment="1">
      <alignment horizontal="center"/>
    </xf>
    <xf numFmtId="2" fontId="39" fillId="2" borderId="2" xfId="0" applyNumberFormat="1" applyFont="1" applyFill="1" applyBorder="1"/>
    <xf numFmtId="164" fontId="39" fillId="2" borderId="2" xfId="1" applyNumberFormat="1" applyFont="1" applyFill="1" applyBorder="1"/>
    <xf numFmtId="0" fontId="39" fillId="0" borderId="15" xfId="0" applyFont="1" applyBorder="1" applyAlignment="1">
      <alignment horizontal="center" vertical="center"/>
    </xf>
    <xf numFmtId="0" fontId="35" fillId="2" borderId="17" xfId="0" applyFont="1" applyFill="1" applyBorder="1"/>
    <xf numFmtId="2" fontId="42" fillId="2" borderId="3" xfId="2" applyNumberFormat="1" applyFont="1" applyFill="1" applyBorder="1" applyAlignment="1">
      <alignment horizontal="center"/>
    </xf>
    <xf numFmtId="0" fontId="82" fillId="2" borderId="3" xfId="0" applyFont="1" applyFill="1" applyBorder="1"/>
    <xf numFmtId="0" fontId="35" fillId="2" borderId="3" xfId="0" applyFont="1" applyFill="1" applyBorder="1" applyAlignment="1">
      <alignment horizontal="left" vertical="center"/>
    </xf>
    <xf numFmtId="0" fontId="39" fillId="2" borderId="3" xfId="0" applyFont="1" applyFill="1" applyBorder="1" applyAlignment="1">
      <alignment horizontal="left" vertical="center"/>
    </xf>
    <xf numFmtId="0" fontId="35" fillId="0" borderId="17" xfId="0" applyFont="1" applyBorder="1"/>
    <xf numFmtId="0" fontId="35" fillId="2" borderId="18" xfId="0" applyFont="1" applyFill="1" applyBorder="1"/>
    <xf numFmtId="0" fontId="42" fillId="2" borderId="3" xfId="0" applyFont="1" applyFill="1" applyBorder="1" applyAlignment="1">
      <alignment horizontal="center" vertical="center"/>
    </xf>
    <xf numFmtId="2" fontId="42" fillId="8" borderId="3" xfId="2" applyNumberFormat="1" applyFont="1" applyFill="1" applyBorder="1" applyAlignment="1">
      <alignment horizontal="center"/>
    </xf>
    <xf numFmtId="2" fontId="42" fillId="2" borderId="3" xfId="0" applyNumberFormat="1" applyFont="1" applyFill="1" applyBorder="1"/>
    <xf numFmtId="164" fontId="42" fillId="2" borderId="3" xfId="1" applyNumberFormat="1" applyFont="1" applyFill="1" applyBorder="1"/>
    <xf numFmtId="0" fontId="83" fillId="0" borderId="3" xfId="0" applyFont="1" applyBorder="1"/>
    <xf numFmtId="0" fontId="36" fillId="8" borderId="3" xfId="0" applyFont="1" applyFill="1" applyBorder="1"/>
    <xf numFmtId="2" fontId="39" fillId="8" borderId="3" xfId="2" applyNumberFormat="1" applyFont="1" applyFill="1" applyBorder="1"/>
    <xf numFmtId="0" fontId="35" fillId="8" borderId="17" xfId="0" applyFont="1" applyFill="1" applyBorder="1"/>
    <xf numFmtId="0" fontId="82" fillId="8" borderId="18" xfId="0" applyFont="1" applyFill="1" applyBorder="1"/>
    <xf numFmtId="0" fontId="36" fillId="8" borderId="19" xfId="0" applyFont="1" applyFill="1" applyBorder="1"/>
    <xf numFmtId="164" fontId="84" fillId="8" borderId="3" xfId="1" applyNumberFormat="1" applyFont="1" applyFill="1" applyBorder="1"/>
    <xf numFmtId="0" fontId="84" fillId="8" borderId="3" xfId="0" applyFont="1" applyFill="1" applyBorder="1" applyAlignment="1">
      <alignment horizontal="center" vertical="center"/>
    </xf>
    <xf numFmtId="0" fontId="38" fillId="8" borderId="19" xfId="0" applyFont="1" applyFill="1" applyBorder="1" applyAlignment="1">
      <alignment vertical="center"/>
    </xf>
    <xf numFmtId="0" fontId="82" fillId="8" borderId="3" xfId="0" applyFont="1" applyFill="1" applyBorder="1"/>
    <xf numFmtId="2" fontId="39" fillId="2" borderId="3" xfId="2" applyNumberFormat="1" applyFont="1" applyFill="1" applyBorder="1"/>
    <xf numFmtId="0" fontId="38" fillId="8" borderId="17" xfId="0" applyFont="1" applyFill="1" applyBorder="1" applyAlignment="1">
      <alignment vertical="center"/>
    </xf>
    <xf numFmtId="0" fontId="38" fillId="0" borderId="18" xfId="0" applyFont="1" applyBorder="1" applyAlignment="1">
      <alignment vertical="center"/>
    </xf>
    <xf numFmtId="0" fontId="35" fillId="8" borderId="18" xfId="0" applyFont="1" applyFill="1" applyBorder="1"/>
    <xf numFmtId="0" fontId="8" fillId="2" borderId="3" xfId="0" applyFont="1" applyFill="1" applyBorder="1" applyAlignment="1" applyProtection="1">
      <alignment horizontal="center"/>
      <protection locked="0"/>
    </xf>
    <xf numFmtId="0" fontId="5" fillId="2" borderId="18" xfId="0" applyFont="1" applyFill="1" applyBorder="1"/>
    <xf numFmtId="2" fontId="8" fillId="2" borderId="3" xfId="2" applyNumberFormat="1" applyFont="1" applyFill="1" applyBorder="1"/>
    <xf numFmtId="164" fontId="8" fillId="2" borderId="3" xfId="1" applyNumberFormat="1" applyFont="1" applyFill="1" applyBorder="1"/>
    <xf numFmtId="0" fontId="8" fillId="2" borderId="3" xfId="0" applyFont="1" applyFill="1" applyBorder="1" applyAlignment="1">
      <alignment horizontal="center" vertical="center"/>
    </xf>
    <xf numFmtId="0" fontId="84" fillId="0" borderId="3" xfId="0" applyFont="1" applyBorder="1" applyAlignment="1">
      <alignment horizontal="center"/>
    </xf>
    <xf numFmtId="0" fontId="85" fillId="0" borderId="3" xfId="0" applyFont="1" applyBorder="1"/>
    <xf numFmtId="0" fontId="85" fillId="0" borderId="19" xfId="0" applyFont="1" applyBorder="1"/>
    <xf numFmtId="0" fontId="35" fillId="8" borderId="19" xfId="0" applyFont="1" applyFill="1" applyBorder="1"/>
    <xf numFmtId="0" fontId="38" fillId="0" borderId="19" xfId="0" applyFont="1" applyBorder="1" applyAlignment="1">
      <alignment vertical="center"/>
    </xf>
    <xf numFmtId="0" fontId="86" fillId="2" borderId="3" xfId="0" applyFont="1" applyFill="1" applyBorder="1"/>
    <xf numFmtId="0" fontId="5" fillId="2" borderId="3" xfId="0" applyFont="1" applyFill="1" applyBorder="1"/>
    <xf numFmtId="0" fontId="5" fillId="0" borderId="3" xfId="0" applyFont="1" applyBorder="1"/>
    <xf numFmtId="0" fontId="35" fillId="0" borderId="3" xfId="0" applyFont="1" applyBorder="1" applyAlignment="1">
      <alignment wrapText="1"/>
    </xf>
    <xf numFmtId="0" fontId="38" fillId="0" borderId="17" xfId="0" applyFont="1" applyBorder="1" applyAlignment="1">
      <alignment vertical="center"/>
    </xf>
    <xf numFmtId="0" fontId="73" fillId="0" borderId="0" xfId="0" applyFont="1"/>
    <xf numFmtId="2" fontId="39" fillId="0" borderId="3" xfId="2" applyNumberFormat="1" applyFont="1" applyBorder="1"/>
    <xf numFmtId="0" fontId="50" fillId="2" borderId="0" xfId="0" applyFont="1" applyFill="1" applyAlignment="1">
      <alignment horizontal="center" vertical="top" wrapText="1"/>
    </xf>
    <xf numFmtId="0" fontId="39" fillId="8" borderId="3" xfId="0" applyFont="1" applyFill="1" applyBorder="1" applyAlignment="1" applyProtection="1">
      <alignment horizontal="center" vertical="center"/>
      <protection locked="0"/>
    </xf>
    <xf numFmtId="0" fontId="38" fillId="8" borderId="17" xfId="0" applyFont="1" applyFill="1" applyBorder="1" applyAlignment="1">
      <alignment vertical="center" wrapText="1"/>
    </xf>
    <xf numFmtId="2" fontId="42" fillId="8" borderId="3" xfId="2" applyNumberFormat="1" applyFont="1" applyFill="1" applyBorder="1" applyAlignment="1" applyProtection="1">
      <alignment horizontal="center" vertical="center"/>
      <protection locked="0"/>
    </xf>
    <xf numFmtId="2" fontId="39" fillId="8" borderId="3" xfId="0" applyNumberFormat="1" applyFont="1" applyFill="1" applyBorder="1" applyAlignment="1">
      <alignment vertical="center"/>
    </xf>
    <xf numFmtId="164" fontId="39" fillId="8" borderId="3" xfId="1" applyNumberFormat="1" applyFont="1" applyFill="1" applyBorder="1" applyAlignment="1">
      <alignment vertical="center"/>
    </xf>
    <xf numFmtId="0" fontId="74" fillId="0" borderId="0" xfId="0" applyFont="1" applyBorder="1"/>
    <xf numFmtId="0" fontId="36" fillId="8" borderId="18" xfId="0" applyFont="1" applyFill="1" applyBorder="1"/>
    <xf numFmtId="2" fontId="42" fillId="8" borderId="3" xfId="2" applyNumberFormat="1" applyFont="1" applyFill="1" applyBorder="1" applyAlignment="1" applyProtection="1">
      <alignment horizontal="center"/>
      <protection locked="0"/>
    </xf>
    <xf numFmtId="0" fontId="35" fillId="0" borderId="0" xfId="0" applyFont="1" applyBorder="1"/>
    <xf numFmtId="2" fontId="5" fillId="2" borderId="3" xfId="2" applyNumberFormat="1" applyFont="1" applyFill="1" applyBorder="1" applyAlignment="1" applyProtection="1">
      <alignment horizontal="center"/>
      <protection locked="0"/>
    </xf>
    <xf numFmtId="0" fontId="38" fillId="8" borderId="18" xfId="0" applyFont="1" applyFill="1" applyBorder="1" applyAlignment="1">
      <alignment vertical="center" wrapText="1"/>
    </xf>
    <xf numFmtId="2" fontId="39" fillId="8" borderId="3" xfId="2" applyNumberFormat="1" applyFont="1" applyFill="1" applyBorder="1" applyAlignment="1" applyProtection="1">
      <alignment horizontal="center" vertical="center"/>
      <protection locked="0"/>
    </xf>
    <xf numFmtId="164" fontId="42" fillId="8" borderId="3" xfId="1" applyNumberFormat="1" applyFont="1" applyFill="1" applyBorder="1" applyAlignment="1">
      <alignment vertical="center"/>
    </xf>
    <xf numFmtId="0" fontId="73" fillId="8" borderId="0" xfId="0" applyFont="1" applyFill="1"/>
    <xf numFmtId="0" fontId="35" fillId="8" borderId="18" xfId="0" applyFont="1" applyFill="1" applyBorder="1" applyAlignment="1">
      <alignment vertical="center" wrapText="1" shrinkToFit="1"/>
    </xf>
    <xf numFmtId="0" fontId="35" fillId="8" borderId="18" xfId="0" applyFont="1" applyFill="1" applyBorder="1" applyAlignment="1">
      <alignment vertical="center"/>
    </xf>
    <xf numFmtId="0" fontId="39" fillId="2" borderId="3" xfId="0" applyFont="1" applyFill="1" applyBorder="1" applyAlignment="1" applyProtection="1">
      <alignment horizontal="center" vertical="center"/>
      <protection locked="0"/>
    </xf>
    <xf numFmtId="0" fontId="38" fillId="0" borderId="18" xfId="0" applyFont="1" applyBorder="1" applyAlignment="1">
      <alignment vertical="center" wrapText="1"/>
    </xf>
    <xf numFmtId="2" fontId="87" fillId="2" borderId="3" xfId="6" applyNumberFormat="1" applyFont="1" applyFill="1" applyBorder="1" applyAlignment="1">
      <alignment horizontal="center" vertical="center"/>
    </xf>
    <xf numFmtId="164" fontId="39" fillId="2" borderId="3" xfId="1" applyNumberFormat="1" applyFont="1" applyFill="1" applyBorder="1" applyAlignment="1">
      <alignment vertical="center"/>
    </xf>
    <xf numFmtId="0" fontId="38" fillId="0" borderId="3" xfId="0" applyFont="1" applyBorder="1" applyAlignment="1">
      <alignment vertical="center" wrapText="1"/>
    </xf>
    <xf numFmtId="2" fontId="42" fillId="2" borderId="3" xfId="2" applyNumberFormat="1" applyFont="1" applyFill="1" applyBorder="1" applyAlignment="1" applyProtection="1">
      <alignment horizontal="center" vertical="center"/>
      <protection locked="0"/>
    </xf>
    <xf numFmtId="2" fontId="39" fillId="2" borderId="3" xfId="2" applyNumberFormat="1" applyFont="1" applyFill="1" applyBorder="1" applyAlignment="1" applyProtection="1">
      <alignment horizontal="center" vertical="center"/>
      <protection locked="0"/>
    </xf>
    <xf numFmtId="0" fontId="35" fillId="8" borderId="3" xfId="0" applyFont="1" applyFill="1" applyBorder="1" applyAlignment="1">
      <alignment vertical="center" wrapText="1"/>
    </xf>
    <xf numFmtId="0" fontId="35" fillId="8" borderId="3" xfId="0" applyFont="1" applyFill="1" applyBorder="1" applyAlignment="1">
      <alignment vertical="center"/>
    </xf>
    <xf numFmtId="0" fontId="35" fillId="2" borderId="3" xfId="0" applyFont="1" applyFill="1" applyBorder="1" applyAlignment="1">
      <alignment vertical="center" wrapText="1"/>
    </xf>
    <xf numFmtId="0" fontId="35" fillId="2" borderId="3" xfId="0" applyFont="1" applyFill="1" applyBorder="1" applyAlignment="1">
      <alignment vertical="center"/>
    </xf>
    <xf numFmtId="164" fontId="42" fillId="2" borderId="3" xfId="1" applyNumberFormat="1" applyFont="1" applyFill="1" applyBorder="1" applyAlignment="1">
      <alignment vertical="center"/>
    </xf>
    <xf numFmtId="0" fontId="73" fillId="0" borderId="0" xfId="0" applyFont="1" applyAlignment="1">
      <alignment vertical="center"/>
    </xf>
    <xf numFmtId="0" fontId="36" fillId="0" borderId="0" xfId="0" applyFont="1" applyAlignment="1">
      <alignment vertical="center"/>
    </xf>
    <xf numFmtId="0" fontId="35" fillId="0" borderId="0" xfId="0" applyFont="1" applyAlignment="1">
      <alignment vertical="center"/>
    </xf>
    <xf numFmtId="0" fontId="35" fillId="0" borderId="0" xfId="0" applyFont="1" applyBorder="1" applyAlignment="1">
      <alignment vertical="center"/>
    </xf>
    <xf numFmtId="2" fontId="42" fillId="2" borderId="3" xfId="2" applyNumberFormat="1" applyFont="1" applyFill="1" applyBorder="1" applyAlignment="1" applyProtection="1">
      <alignment horizontal="center"/>
      <protection locked="0"/>
    </xf>
    <xf numFmtId="0" fontId="36" fillId="0" borderId="3" xfId="0" applyFont="1" applyBorder="1" applyAlignment="1">
      <alignment vertical="center" wrapText="1"/>
    </xf>
    <xf numFmtId="0" fontId="36" fillId="0" borderId="3" xfId="0" applyFont="1" applyBorder="1" applyAlignment="1">
      <alignment vertical="center"/>
    </xf>
    <xf numFmtId="2" fontId="30" fillId="2" borderId="3" xfId="2" applyNumberFormat="1" applyFont="1" applyFill="1" applyBorder="1" applyAlignment="1" applyProtection="1">
      <alignment horizontal="center"/>
      <protection locked="0"/>
    </xf>
    <xf numFmtId="0" fontId="38" fillId="8" borderId="3" xfId="0" applyFont="1" applyFill="1" applyBorder="1" applyAlignment="1">
      <alignment vertical="center" wrapText="1"/>
    </xf>
    <xf numFmtId="2" fontId="39" fillId="8" borderId="4" xfId="2" applyNumberFormat="1" applyFont="1" applyFill="1" applyBorder="1" applyAlignment="1" applyProtection="1">
      <alignment horizontal="center" vertical="center"/>
      <protection locked="0"/>
    </xf>
    <xf numFmtId="2" fontId="39" fillId="8" borderId="3" xfId="0" applyNumberFormat="1" applyFont="1" applyFill="1" applyBorder="1" applyAlignment="1">
      <alignment horizontal="center" vertical="center"/>
    </xf>
    <xf numFmtId="0" fontId="74" fillId="0" borderId="0" xfId="0" applyFont="1" applyAlignment="1">
      <alignment vertical="center"/>
    </xf>
    <xf numFmtId="0" fontId="74" fillId="0" borderId="0" xfId="0" applyFont="1" applyBorder="1" applyAlignment="1">
      <alignment vertical="center"/>
    </xf>
    <xf numFmtId="0" fontId="88" fillId="2" borderId="0" xfId="0" applyFont="1" applyFill="1"/>
    <xf numFmtId="2" fontId="39" fillId="8" borderId="4" xfId="2" applyNumberFormat="1" applyFont="1" applyFill="1" applyBorder="1" applyAlignment="1" applyProtection="1">
      <alignment horizontal="center"/>
      <protection locked="0"/>
    </xf>
    <xf numFmtId="2" fontId="39" fillId="8" borderId="3" xfId="2" applyNumberFormat="1" applyFont="1" applyFill="1" applyBorder="1" applyAlignment="1" applyProtection="1">
      <alignment horizontal="center"/>
      <protection locked="0"/>
    </xf>
    <xf numFmtId="2" fontId="39" fillId="8" borderId="3" xfId="0" applyNumberFormat="1" applyFont="1" applyFill="1" applyBorder="1" applyAlignment="1">
      <alignment horizontal="center"/>
    </xf>
    <xf numFmtId="0" fontId="89" fillId="2" borderId="0" xfId="0" applyFont="1" applyFill="1"/>
    <xf numFmtId="0" fontId="89" fillId="2" borderId="0" xfId="0" applyFont="1" applyFill="1" applyBorder="1"/>
    <xf numFmtId="0" fontId="84" fillId="2" borderId="3" xfId="0" applyFont="1" applyFill="1" applyBorder="1" applyAlignment="1" applyProtection="1">
      <alignment horizontal="center"/>
      <protection locked="0"/>
    </xf>
    <xf numFmtId="0" fontId="90" fillId="2" borderId="3" xfId="0" applyFont="1" applyFill="1" applyBorder="1"/>
    <xf numFmtId="2" fontId="84" fillId="2" borderId="4" xfId="2" applyNumberFormat="1" applyFont="1" applyFill="1" applyBorder="1" applyAlignment="1" applyProtection="1">
      <alignment horizontal="center"/>
      <protection locked="0"/>
    </xf>
    <xf numFmtId="2" fontId="84" fillId="2" borderId="3" xfId="2" applyNumberFormat="1" applyFont="1" applyFill="1" applyBorder="1" applyAlignment="1" applyProtection="1">
      <alignment horizontal="center"/>
      <protection locked="0"/>
    </xf>
    <xf numFmtId="2" fontId="84" fillId="2" borderId="3" xfId="0" applyNumberFormat="1" applyFont="1" applyFill="1" applyBorder="1" applyAlignment="1">
      <alignment horizontal="center"/>
    </xf>
    <xf numFmtId="164" fontId="84" fillId="2" borderId="3" xfId="1" applyNumberFormat="1" applyFont="1" applyFill="1" applyBorder="1"/>
    <xf numFmtId="0" fontId="84" fillId="2" borderId="3" xfId="0" applyFont="1" applyFill="1" applyBorder="1" applyAlignment="1">
      <alignment horizontal="center" vertical="center"/>
    </xf>
    <xf numFmtId="0" fontId="38" fillId="8" borderId="3" xfId="0" applyFont="1" applyFill="1" applyBorder="1"/>
    <xf numFmtId="0" fontId="74" fillId="8" borderId="0" xfId="0" applyFont="1" applyFill="1"/>
    <xf numFmtId="0" fontId="74" fillId="8" borderId="0" xfId="0" applyFont="1" applyFill="1" applyBorder="1"/>
    <xf numFmtId="0" fontId="73" fillId="0" borderId="0" xfId="0" applyFont="1" applyFill="1"/>
    <xf numFmtId="0" fontId="39" fillId="0" borderId="3" xfId="0" applyFont="1" applyFill="1" applyBorder="1" applyAlignment="1" applyProtection="1">
      <alignment horizontal="center"/>
      <protection locked="0"/>
    </xf>
    <xf numFmtId="0" fontId="35" fillId="0" borderId="3" xfId="0" applyFont="1" applyFill="1" applyBorder="1" applyAlignment="1">
      <alignment wrapText="1"/>
    </xf>
    <xf numFmtId="0" fontId="35" fillId="0" borderId="3" xfId="0" applyFont="1" applyFill="1" applyBorder="1" applyAlignment="1">
      <alignment vertical="center"/>
    </xf>
    <xf numFmtId="2" fontId="39" fillId="0" borderId="4" xfId="2" applyNumberFormat="1" applyFont="1" applyFill="1" applyBorder="1" applyAlignment="1" applyProtection="1">
      <alignment horizontal="center"/>
      <protection locked="0"/>
    </xf>
    <xf numFmtId="2" fontId="39" fillId="0" borderId="3" xfId="2" applyNumberFormat="1" applyFont="1" applyFill="1" applyBorder="1" applyAlignment="1" applyProtection="1">
      <alignment horizontal="center"/>
      <protection locked="0"/>
    </xf>
    <xf numFmtId="2" fontId="39" fillId="0" borderId="3" xfId="0" applyNumberFormat="1" applyFont="1" applyFill="1" applyBorder="1" applyAlignment="1">
      <alignment horizontal="center"/>
    </xf>
    <xf numFmtId="164" fontId="39" fillId="0" borderId="3" xfId="1" applyNumberFormat="1" applyFont="1" applyFill="1" applyBorder="1"/>
    <xf numFmtId="0" fontId="39" fillId="0" borderId="3" xfId="0" applyFont="1" applyFill="1" applyBorder="1" applyAlignment="1">
      <alignment horizontal="center" vertical="center"/>
    </xf>
    <xf numFmtId="0" fontId="35" fillId="0" borderId="0" xfId="0" applyFont="1" applyFill="1"/>
    <xf numFmtId="0" fontId="35" fillId="0" borderId="0" xfId="0" applyFont="1" applyFill="1" applyBorder="1"/>
    <xf numFmtId="0" fontId="73" fillId="8" borderId="0" xfId="0" applyFont="1" applyFill="1" applyAlignment="1">
      <alignment vertical="center"/>
    </xf>
    <xf numFmtId="0" fontId="35" fillId="8" borderId="3" xfId="0" applyFont="1" applyFill="1" applyBorder="1" applyAlignment="1">
      <alignment wrapText="1"/>
    </xf>
    <xf numFmtId="0" fontId="35" fillId="8" borderId="0" xfId="0" applyFont="1" applyFill="1" applyAlignment="1">
      <alignment vertical="center"/>
    </xf>
    <xf numFmtId="0" fontId="35" fillId="8" borderId="0" xfId="0" applyFont="1" applyFill="1" applyBorder="1" applyAlignment="1">
      <alignment vertical="center"/>
    </xf>
    <xf numFmtId="2" fontId="42" fillId="8" borderId="4" xfId="2" applyNumberFormat="1" applyFont="1" applyFill="1" applyBorder="1" applyAlignment="1" applyProtection="1">
      <alignment horizontal="center"/>
      <protection locked="0"/>
    </xf>
    <xf numFmtId="0" fontId="38" fillId="0" borderId="3" xfId="0" applyFont="1" applyBorder="1"/>
    <xf numFmtId="2" fontId="42" fillId="2" borderId="4" xfId="2" applyNumberFormat="1" applyFont="1" applyFill="1" applyBorder="1" applyAlignment="1" applyProtection="1">
      <alignment horizontal="center"/>
      <protection locked="0"/>
    </xf>
    <xf numFmtId="2" fontId="39" fillId="2" borderId="3" xfId="0" applyNumberFormat="1" applyFont="1" applyFill="1" applyBorder="1" applyAlignment="1">
      <alignment horizontal="center"/>
    </xf>
    <xf numFmtId="0" fontId="35" fillId="0" borderId="3" xfId="0" applyFont="1" applyBorder="1" applyAlignment="1">
      <alignment vertical="center" wrapText="1"/>
    </xf>
    <xf numFmtId="0" fontId="35" fillId="0" borderId="3" xfId="0" applyFont="1" applyBorder="1" applyAlignment="1">
      <alignment vertical="center"/>
    </xf>
    <xf numFmtId="2" fontId="42" fillId="2" borderId="4" xfId="2" applyNumberFormat="1" applyFont="1" applyFill="1" applyBorder="1" applyAlignment="1" applyProtection="1">
      <alignment horizontal="center" vertical="center"/>
      <protection locked="0"/>
    </xf>
    <xf numFmtId="2" fontId="39" fillId="2" borderId="3" xfId="0" applyNumberFormat="1" applyFont="1" applyFill="1" applyBorder="1" applyAlignment="1">
      <alignment horizontal="center" vertical="center"/>
    </xf>
    <xf numFmtId="0" fontId="36" fillId="0" borderId="3" xfId="0" applyFont="1" applyBorder="1" applyAlignment="1">
      <alignment wrapText="1"/>
    </xf>
    <xf numFmtId="2" fontId="39" fillId="2" borderId="4" xfId="2" applyNumberFormat="1" applyFont="1" applyFill="1" applyBorder="1" applyAlignment="1" applyProtection="1">
      <alignment horizontal="center"/>
      <protection locked="0"/>
    </xf>
    <xf numFmtId="2" fontId="39" fillId="2" borderId="3" xfId="2" applyNumberFormat="1" applyFont="1" applyFill="1" applyBorder="1" applyAlignment="1" applyProtection="1">
      <alignment horizontal="center"/>
      <protection locked="0"/>
    </xf>
    <xf numFmtId="0" fontId="35" fillId="2" borderId="3" xfId="0" applyFont="1" applyFill="1" applyBorder="1" applyAlignment="1">
      <alignment wrapText="1"/>
    </xf>
    <xf numFmtId="2" fontId="39" fillId="2" borderId="4" xfId="2" applyNumberFormat="1" applyFont="1" applyFill="1" applyBorder="1" applyAlignment="1" applyProtection="1">
      <alignment horizontal="center" vertical="center"/>
      <protection locked="0"/>
    </xf>
    <xf numFmtId="2" fontId="42" fillId="2" borderId="3" xfId="0" applyNumberFormat="1" applyFont="1" applyFill="1" applyBorder="1" applyAlignment="1">
      <alignment horizontal="center" vertical="center"/>
    </xf>
    <xf numFmtId="0" fontId="73" fillId="0" borderId="0" xfId="0" applyFont="1" applyAlignment="1">
      <alignment vertical="center" wrapText="1"/>
    </xf>
    <xf numFmtId="0" fontId="35" fillId="0" borderId="0" xfId="0" applyFont="1" applyAlignment="1">
      <alignment vertical="center" wrapText="1"/>
    </xf>
    <xf numFmtId="0" fontId="35" fillId="0" borderId="0" xfId="0" applyFont="1" applyBorder="1" applyAlignment="1">
      <alignment vertical="center" wrapText="1"/>
    </xf>
    <xf numFmtId="2" fontId="39" fillId="2" borderId="3" xfId="0" applyNumberFormat="1" applyFont="1" applyFill="1" applyBorder="1" applyAlignment="1">
      <alignment horizontal="center" vertical="center" wrapText="1"/>
    </xf>
    <xf numFmtId="164" fontId="39" fillId="2" borderId="3" xfId="1" applyNumberFormat="1" applyFont="1" applyFill="1" applyBorder="1" applyAlignment="1">
      <alignment vertical="center" wrapText="1"/>
    </xf>
    <xf numFmtId="0" fontId="39" fillId="2" borderId="3" xfId="0" applyFont="1" applyFill="1" applyBorder="1" applyAlignment="1">
      <alignment horizontal="center" vertical="center" wrapText="1"/>
    </xf>
    <xf numFmtId="0" fontId="39" fillId="2" borderId="3" xfId="0" applyFont="1" applyFill="1" applyBorder="1" applyAlignment="1" applyProtection="1">
      <alignment horizontal="center" vertical="center" wrapText="1"/>
      <protection locked="0"/>
    </xf>
    <xf numFmtId="2" fontId="42" fillId="2" borderId="3" xfId="2" applyNumberFormat="1" applyFont="1" applyFill="1" applyBorder="1" applyAlignment="1" applyProtection="1">
      <alignment horizontal="center" vertical="center" wrapText="1"/>
      <protection locked="0"/>
    </xf>
    <xf numFmtId="164" fontId="39" fillId="2" borderId="3" xfId="1" applyNumberFormat="1" applyFont="1" applyFill="1" applyBorder="1" applyAlignment="1">
      <alignment horizontal="right" vertical="center" wrapText="1"/>
    </xf>
    <xf numFmtId="0" fontId="82" fillId="2" borderId="3" xfId="0" applyFont="1" applyFill="1" applyBorder="1" applyAlignment="1">
      <alignment wrapText="1" shrinkToFit="1"/>
    </xf>
    <xf numFmtId="2" fontId="35" fillId="2" borderId="4" xfId="2" applyNumberFormat="1" applyFont="1" applyFill="1" applyBorder="1" applyAlignment="1" applyProtection="1">
      <alignment horizontal="center"/>
      <protection locked="0"/>
    </xf>
    <xf numFmtId="2" fontId="35" fillId="2" borderId="3" xfId="2" applyNumberFormat="1" applyFont="1" applyFill="1" applyBorder="1" applyAlignment="1" applyProtection="1">
      <alignment horizontal="center"/>
      <protection locked="0"/>
    </xf>
    <xf numFmtId="2" fontId="35" fillId="2" borderId="3" xfId="2" applyNumberFormat="1" applyFont="1" applyFill="1" applyBorder="1" applyAlignment="1" applyProtection="1">
      <alignment horizontal="center" vertical="center" wrapText="1"/>
      <protection locked="0"/>
    </xf>
    <xf numFmtId="2" fontId="42" fillId="8" borderId="3" xfId="0" applyNumberFormat="1" applyFont="1" applyFill="1" applyBorder="1"/>
    <xf numFmtId="164" fontId="42" fillId="8" borderId="3" xfId="1" applyNumberFormat="1" applyFont="1" applyFill="1" applyBorder="1"/>
    <xf numFmtId="0" fontId="35" fillId="8" borderId="3" xfId="0" applyFont="1" applyFill="1" applyBorder="1" applyAlignment="1">
      <alignment horizontal="left" vertical="center" wrapText="1"/>
    </xf>
    <xf numFmtId="2" fontId="39" fillId="8" borderId="3" xfId="2" applyNumberFormat="1" applyFont="1" applyFill="1" applyBorder="1" applyAlignment="1">
      <alignment horizontal="center" vertical="center"/>
    </xf>
    <xf numFmtId="2" fontId="39" fillId="8" borderId="3" xfId="2" applyNumberFormat="1" applyFont="1" applyFill="1" applyBorder="1" applyAlignment="1">
      <alignment vertical="center"/>
    </xf>
    <xf numFmtId="2" fontId="42" fillId="8" borderId="3" xfId="0" applyNumberFormat="1" applyFont="1" applyFill="1" applyBorder="1" applyAlignment="1">
      <alignment vertical="center"/>
    </xf>
    <xf numFmtId="0" fontId="90" fillId="2" borderId="18" xfId="0" applyFont="1" applyFill="1" applyBorder="1"/>
    <xf numFmtId="2" fontId="84" fillId="2" borderId="3" xfId="2" applyNumberFormat="1" applyFont="1" applyFill="1" applyBorder="1" applyAlignment="1">
      <alignment horizontal="center"/>
    </xf>
    <xf numFmtId="2" fontId="84" fillId="2" borderId="3" xfId="2" applyNumberFormat="1" applyFont="1" applyFill="1" applyBorder="1"/>
    <xf numFmtId="2" fontId="84" fillId="2" borderId="3" xfId="0" applyNumberFormat="1" applyFont="1" applyFill="1" applyBorder="1"/>
    <xf numFmtId="2" fontId="42" fillId="8" borderId="3" xfId="2" applyNumberFormat="1" applyFont="1" applyFill="1" applyBorder="1"/>
    <xf numFmtId="0" fontId="35" fillId="2" borderId="18" xfId="0" applyFont="1" applyFill="1" applyBorder="1" applyAlignment="1">
      <alignment horizontal="left"/>
    </xf>
    <xf numFmtId="2" fontId="42" fillId="2" borderId="3" xfId="2" applyNumberFormat="1" applyFont="1" applyFill="1" applyBorder="1"/>
    <xf numFmtId="0" fontId="82" fillId="2" borderId="18" xfId="0" applyFont="1" applyFill="1" applyBorder="1"/>
    <xf numFmtId="2" fontId="39" fillId="2" borderId="3" xfId="2" applyNumberFormat="1" applyFont="1" applyFill="1" applyBorder="1" applyAlignment="1">
      <alignment horizontal="center" vertical="center"/>
    </xf>
    <xf numFmtId="2" fontId="39" fillId="2" borderId="3" xfId="2" applyNumberFormat="1" applyFont="1" applyFill="1" applyBorder="1" applyAlignment="1">
      <alignment vertical="center"/>
    </xf>
    <xf numFmtId="2" fontId="39" fillId="2" borderId="3" xfId="0" applyNumberFormat="1" applyFont="1" applyFill="1" applyBorder="1" applyAlignment="1">
      <alignment vertical="center"/>
    </xf>
    <xf numFmtId="0" fontId="35" fillId="2" borderId="3" xfId="0" applyFont="1" applyFill="1" applyBorder="1" applyAlignment="1">
      <alignment horizontal="left"/>
    </xf>
    <xf numFmtId="0" fontId="35" fillId="2" borderId="3" xfId="0" applyFont="1" applyFill="1" applyBorder="1" applyAlignment="1">
      <alignment horizontal="left" wrapText="1"/>
    </xf>
    <xf numFmtId="2" fontId="42" fillId="2" borderId="3" xfId="2" applyNumberFormat="1" applyFont="1" applyFill="1" applyBorder="1" applyAlignment="1">
      <alignment horizontal="center" vertical="center"/>
    </xf>
    <xf numFmtId="2" fontId="42" fillId="2" borderId="3" xfId="2" applyNumberFormat="1" applyFont="1" applyFill="1" applyBorder="1" applyAlignment="1">
      <alignment vertical="center"/>
    </xf>
    <xf numFmtId="2" fontId="42" fillId="2" borderId="3" xfId="0" applyNumberFormat="1" applyFont="1" applyFill="1" applyBorder="1" applyAlignment="1">
      <alignment vertical="center"/>
    </xf>
    <xf numFmtId="0" fontId="82" fillId="8" borderId="18" xfId="0" applyFont="1" applyFill="1" applyBorder="1" applyAlignment="1">
      <alignment vertical="center" wrapText="1" shrinkToFit="1"/>
    </xf>
    <xf numFmtId="0" fontId="82" fillId="8" borderId="18" xfId="0" applyFont="1" applyFill="1" applyBorder="1" applyAlignment="1">
      <alignment vertical="center"/>
    </xf>
    <xf numFmtId="2" fontId="42" fillId="8" borderId="3" xfId="2" applyNumberFormat="1" applyFont="1" applyFill="1" applyBorder="1" applyAlignment="1" applyProtection="1">
      <alignment vertical="center"/>
      <protection locked="0"/>
    </xf>
    <xf numFmtId="0" fontId="39" fillId="8" borderId="3" xfId="0" applyFont="1" applyFill="1" applyBorder="1" applyAlignment="1" applyProtection="1">
      <alignment horizontal="center" vertical="center" wrapText="1"/>
      <protection locked="0"/>
    </xf>
    <xf numFmtId="0" fontId="35" fillId="8" borderId="19" xfId="0" applyFont="1" applyFill="1" applyBorder="1" applyAlignment="1">
      <alignment vertical="center" wrapText="1"/>
    </xf>
    <xf numFmtId="2" fontId="42" fillId="8" borderId="3" xfId="2" applyNumberFormat="1" applyFont="1" applyFill="1" applyBorder="1" applyAlignment="1" applyProtection="1">
      <alignment horizontal="center" vertical="center" wrapText="1"/>
      <protection locked="0"/>
    </xf>
    <xf numFmtId="2" fontId="42" fillId="8" borderId="3" xfId="2" applyNumberFormat="1" applyFont="1" applyFill="1" applyBorder="1" applyAlignment="1" applyProtection="1">
      <alignment vertical="center" wrapText="1"/>
      <protection locked="0"/>
    </xf>
    <xf numFmtId="2" fontId="39" fillId="8" borderId="3" xfId="0" applyNumberFormat="1" applyFont="1" applyFill="1" applyBorder="1" applyAlignment="1">
      <alignment vertical="center" wrapText="1"/>
    </xf>
    <xf numFmtId="164" fontId="39" fillId="8" borderId="3" xfId="1" applyNumberFormat="1" applyFont="1" applyFill="1" applyBorder="1" applyAlignment="1">
      <alignment vertical="center" wrapText="1"/>
    </xf>
    <xf numFmtId="0" fontId="39" fillId="8" borderId="3" xfId="0" applyFont="1" applyFill="1" applyBorder="1" applyAlignment="1">
      <alignment horizontal="center" vertical="center" wrapText="1"/>
    </xf>
    <xf numFmtId="2" fontId="42" fillId="8" borderId="3" xfId="2" applyNumberFormat="1" applyFont="1" applyFill="1" applyBorder="1" applyProtection="1">
      <protection locked="0"/>
    </xf>
    <xf numFmtId="0" fontId="84" fillId="2" borderId="3" xfId="0" applyFont="1" applyFill="1" applyBorder="1" applyAlignment="1" applyProtection="1">
      <alignment horizontal="center" vertical="center"/>
      <protection locked="0"/>
    </xf>
    <xf numFmtId="0" fontId="90" fillId="2" borderId="3" xfId="0" applyFont="1" applyFill="1" applyBorder="1" applyAlignment="1">
      <alignment vertical="center" wrapText="1"/>
    </xf>
    <xf numFmtId="0" fontId="90" fillId="2" borderId="3" xfId="0" applyFont="1" applyFill="1" applyBorder="1" applyAlignment="1">
      <alignment vertical="center"/>
    </xf>
    <xf numFmtId="0" fontId="90" fillId="2" borderId="19" xfId="0" applyFont="1" applyFill="1" applyBorder="1" applyAlignment="1">
      <alignment vertical="center"/>
    </xf>
    <xf numFmtId="2" fontId="91" fillId="2" borderId="3" xfId="2" applyNumberFormat="1" applyFont="1" applyFill="1" applyBorder="1" applyAlignment="1" applyProtection="1">
      <alignment horizontal="center" vertical="center"/>
      <protection locked="0"/>
    </xf>
    <xf numFmtId="2" fontId="91" fillId="2" borderId="3" xfId="2" applyNumberFormat="1" applyFont="1" applyFill="1" applyBorder="1" applyAlignment="1" applyProtection="1">
      <alignment vertical="center"/>
      <protection locked="0"/>
    </xf>
    <xf numFmtId="2" fontId="91" fillId="2" borderId="3" xfId="0" applyNumberFormat="1" applyFont="1" applyFill="1" applyBorder="1" applyAlignment="1">
      <alignment vertical="center"/>
    </xf>
    <xf numFmtId="164" fontId="91" fillId="2" borderId="3" xfId="1" applyNumberFormat="1" applyFont="1" applyFill="1" applyBorder="1" applyAlignment="1">
      <alignment vertical="center"/>
    </xf>
    <xf numFmtId="0" fontId="91" fillId="2" borderId="3" xfId="0" applyFont="1" applyFill="1" applyBorder="1" applyAlignment="1">
      <alignment horizontal="center" vertical="center"/>
    </xf>
    <xf numFmtId="0" fontId="35" fillId="2" borderId="3" xfId="0" applyFont="1" applyFill="1" applyBorder="1" applyAlignment="1">
      <alignment horizontal="center" vertical="center"/>
    </xf>
    <xf numFmtId="2" fontId="39" fillId="8" borderId="3" xfId="2" applyNumberFormat="1" applyFont="1" applyFill="1" applyBorder="1" applyAlignment="1">
      <alignment horizontal="center" vertical="center" wrapText="1"/>
    </xf>
    <xf numFmtId="2" fontId="39" fillId="8" borderId="3" xfId="2" applyNumberFormat="1" applyFont="1" applyFill="1" applyBorder="1" applyAlignment="1">
      <alignment vertical="center" wrapText="1"/>
    </xf>
    <xf numFmtId="2" fontId="42" fillId="8" borderId="3" xfId="0" applyNumberFormat="1" applyFont="1" applyFill="1" applyBorder="1" applyAlignment="1">
      <alignment vertical="center" wrapText="1"/>
    </xf>
    <xf numFmtId="164" fontId="42" fillId="8" borderId="3" xfId="1" applyNumberFormat="1" applyFont="1" applyFill="1" applyBorder="1" applyAlignment="1">
      <alignment vertical="center" wrapText="1"/>
    </xf>
    <xf numFmtId="0" fontId="42" fillId="8" borderId="3" xfId="0" applyFont="1" applyFill="1" applyBorder="1" applyAlignment="1">
      <alignment horizontal="center" vertical="center" wrapText="1"/>
    </xf>
    <xf numFmtId="2" fontId="39" fillId="2" borderId="3" xfId="2" applyNumberFormat="1" applyFont="1" applyFill="1" applyBorder="1" applyAlignment="1">
      <alignment horizontal="center" vertical="center" wrapText="1"/>
    </xf>
    <xf numFmtId="2" fontId="39" fillId="2" borderId="3" xfId="2" applyNumberFormat="1" applyFont="1" applyFill="1" applyBorder="1" applyAlignment="1">
      <alignment vertical="center" wrapText="1"/>
    </xf>
    <xf numFmtId="2" fontId="42" fillId="2" borderId="3" xfId="0" applyNumberFormat="1" applyFont="1" applyFill="1" applyBorder="1" applyAlignment="1">
      <alignment vertical="center" wrapText="1"/>
    </xf>
    <xf numFmtId="164" fontId="42" fillId="2" borderId="3" xfId="1" applyNumberFormat="1" applyFont="1" applyFill="1" applyBorder="1" applyAlignment="1">
      <alignment vertical="center" wrapText="1"/>
    </xf>
    <xf numFmtId="0" fontId="42" fillId="2" borderId="3" xfId="0" applyFont="1" applyFill="1" applyBorder="1" applyAlignment="1">
      <alignment horizontal="center" vertical="center" wrapText="1"/>
    </xf>
    <xf numFmtId="2" fontId="42" fillId="2" borderId="3" xfId="2" applyNumberFormat="1" applyFont="1" applyFill="1" applyBorder="1" applyProtection="1">
      <protection locked="0"/>
    </xf>
    <xf numFmtId="0" fontId="35" fillId="8" borderId="3" xfId="0" applyFont="1" applyFill="1" applyBorder="1" applyAlignment="1">
      <alignment horizontal="center" vertical="center"/>
    </xf>
    <xf numFmtId="0" fontId="82" fillId="8" borderId="3" xfId="0" applyFont="1" applyFill="1" applyBorder="1" applyAlignment="1">
      <alignment wrapText="1" shrinkToFit="1"/>
    </xf>
    <xf numFmtId="0" fontId="36" fillId="8" borderId="18" xfId="0" applyFont="1" applyFill="1" applyBorder="1" applyAlignment="1">
      <alignment wrapText="1"/>
    </xf>
    <xf numFmtId="0" fontId="5" fillId="2" borderId="18" xfId="0" applyFont="1" applyFill="1" applyBorder="1" applyAlignment="1">
      <alignment wrapText="1" shrinkToFit="1"/>
    </xf>
    <xf numFmtId="0" fontId="36" fillId="8" borderId="3" xfId="0" applyFont="1" applyFill="1" applyBorder="1" applyAlignment="1">
      <alignment wrapText="1"/>
    </xf>
    <xf numFmtId="0" fontId="5" fillId="0" borderId="3" xfId="0" applyFont="1" applyBorder="1" applyAlignment="1">
      <alignment wrapText="1"/>
    </xf>
    <xf numFmtId="0" fontId="90" fillId="2" borderId="3" xfId="0" applyFont="1" applyFill="1" applyBorder="1" applyAlignment="1">
      <alignment wrapText="1"/>
    </xf>
    <xf numFmtId="0" fontId="35" fillId="2" borderId="3" xfId="0" applyFont="1" applyFill="1" applyBorder="1" applyAlignment="1">
      <alignment wrapText="1" shrinkToFit="1"/>
    </xf>
    <xf numFmtId="0" fontId="90" fillId="2" borderId="18" xfId="0" applyFont="1" applyFill="1" applyBorder="1" applyAlignment="1">
      <alignment wrapText="1"/>
    </xf>
    <xf numFmtId="0" fontId="82" fillId="8" borderId="18" xfId="0" applyFont="1" applyFill="1" applyBorder="1" applyAlignment="1">
      <alignment wrapText="1" shrinkToFit="1"/>
    </xf>
    <xf numFmtId="0" fontId="35" fillId="2" borderId="18" xfId="0" applyFont="1" applyFill="1" applyBorder="1" applyAlignment="1">
      <alignment horizontal="left" wrapText="1"/>
    </xf>
    <xf numFmtId="0" fontId="35" fillId="8" borderId="18" xfId="0" applyFont="1" applyFill="1" applyBorder="1" applyAlignment="1">
      <alignment wrapText="1"/>
    </xf>
    <xf numFmtId="0" fontId="82" fillId="2" borderId="18" xfId="0" applyFont="1" applyFill="1" applyBorder="1" applyAlignment="1">
      <alignment wrapText="1" shrinkToFit="1"/>
    </xf>
    <xf numFmtId="0" fontId="0" fillId="2" borderId="3" xfId="0" applyFill="1" applyBorder="1" applyAlignment="1">
      <alignment wrapText="1"/>
    </xf>
    <xf numFmtId="0" fontId="3" fillId="0" borderId="18" xfId="0" applyFont="1" applyBorder="1" applyAlignment="1">
      <alignment horizontal="left" vertical="center" wrapText="1" shrinkToFit="1"/>
    </xf>
    <xf numFmtId="0" fontId="3" fillId="0" borderId="3" xfId="0" applyFont="1" applyBorder="1" applyAlignment="1">
      <alignment wrapText="1" shrinkToFit="1"/>
    </xf>
    <xf numFmtId="0" fontId="3" fillId="0" borderId="3" xfId="0" applyFont="1" applyBorder="1" applyAlignment="1">
      <alignment wrapText="1"/>
    </xf>
    <xf numFmtId="0" fontId="50" fillId="2" borderId="3" xfId="0" applyFont="1" applyFill="1" applyBorder="1" applyAlignment="1">
      <alignment wrapText="1"/>
    </xf>
    <xf numFmtId="0" fontId="67" fillId="0" borderId="3" xfId="0" applyFont="1" applyBorder="1" applyAlignment="1">
      <alignment wrapText="1"/>
    </xf>
    <xf numFmtId="0" fontId="3" fillId="0" borderId="3" xfId="0" applyFont="1" applyBorder="1" applyAlignment="1">
      <alignment horizontal="left" vertical="center" wrapText="1" shrinkToFit="1"/>
    </xf>
    <xf numFmtId="0" fontId="29" fillId="2" borderId="3" xfId="0" applyFont="1" applyFill="1" applyBorder="1" applyAlignment="1">
      <alignment wrapText="1" shrinkToFit="1"/>
    </xf>
    <xf numFmtId="0" fontId="0" fillId="0" borderId="3" xfId="0" applyBorder="1" applyAlignment="1">
      <alignment wrapText="1"/>
    </xf>
    <xf numFmtId="0" fontId="35" fillId="2" borderId="18" xfId="0" applyFont="1" applyFill="1" applyBorder="1" applyAlignment="1">
      <alignment vertical="center"/>
    </xf>
    <xf numFmtId="0" fontId="35" fillId="2" borderId="18" xfId="0" applyFont="1" applyFill="1" applyBorder="1" applyAlignment="1">
      <alignment vertical="center" wrapText="1"/>
    </xf>
    <xf numFmtId="0" fontId="35" fillId="2" borderId="19" xfId="0" applyFont="1" applyFill="1" applyBorder="1"/>
    <xf numFmtId="0" fontId="35" fillId="2" borderId="17" xfId="0" applyFont="1" applyFill="1" applyBorder="1" applyAlignment="1">
      <alignment wrapText="1"/>
    </xf>
    <xf numFmtId="2" fontId="35" fillId="2" borderId="3" xfId="2" applyNumberFormat="1" applyFont="1" applyFill="1" applyBorder="1" applyAlignment="1">
      <alignment horizontal="center"/>
    </xf>
    <xf numFmtId="2" fontId="35" fillId="2" borderId="3" xfId="2" applyNumberFormat="1" applyFont="1" applyFill="1" applyBorder="1"/>
    <xf numFmtId="0" fontId="35" fillId="8" borderId="18" xfId="0" applyFont="1" applyFill="1" applyBorder="1" applyAlignment="1">
      <alignment vertical="center" wrapText="1"/>
    </xf>
    <xf numFmtId="2" fontId="35" fillId="8" borderId="3" xfId="2" applyNumberFormat="1" applyFont="1" applyFill="1" applyBorder="1" applyAlignment="1">
      <alignment horizontal="center"/>
    </xf>
    <xf numFmtId="2" fontId="35" fillId="8" borderId="3" xfId="2" applyNumberFormat="1" applyFont="1" applyFill="1" applyBorder="1"/>
    <xf numFmtId="0" fontId="38" fillId="2" borderId="3" xfId="0" applyFont="1" applyFill="1" applyBorder="1" applyAlignment="1">
      <alignment wrapText="1"/>
    </xf>
    <xf numFmtId="2" fontId="42" fillId="2" borderId="3" xfId="2" applyNumberFormat="1" applyFont="1" applyFill="1" applyBorder="1" applyAlignment="1" applyProtection="1">
      <alignment vertical="center"/>
      <protection locked="0"/>
    </xf>
    <xf numFmtId="2" fontId="39" fillId="8" borderId="3" xfId="2" applyNumberFormat="1" applyFont="1" applyFill="1" applyBorder="1" applyAlignment="1" applyProtection="1">
      <alignment vertical="center"/>
      <protection locked="0"/>
    </xf>
    <xf numFmtId="2" fontId="84" fillId="2" borderId="4" xfId="2" applyNumberFormat="1" applyFont="1" applyFill="1" applyBorder="1" applyAlignment="1">
      <alignment horizontal="center"/>
    </xf>
    <xf numFmtId="2" fontId="84" fillId="2" borderId="3" xfId="0" applyNumberFormat="1" applyFont="1" applyFill="1" applyBorder="1" applyAlignment="1">
      <alignment vertical="center"/>
    </xf>
    <xf numFmtId="164" fontId="84" fillId="2" borderId="3" xfId="1" applyNumberFormat="1" applyFont="1" applyFill="1" applyBorder="1" applyAlignment="1">
      <alignment vertical="center"/>
    </xf>
    <xf numFmtId="2" fontId="39" fillId="2" borderId="3" xfId="2" applyNumberFormat="1" applyFont="1" applyFill="1" applyBorder="1" applyAlignment="1" applyProtection="1">
      <alignment vertical="center"/>
      <protection locked="0"/>
    </xf>
    <xf numFmtId="2" fontId="84" fillId="2" borderId="3" xfId="2" applyNumberFormat="1" applyFont="1" applyFill="1" applyBorder="1" applyAlignment="1">
      <alignment horizontal="center" vertical="center"/>
    </xf>
    <xf numFmtId="2" fontId="84" fillId="2" borderId="3" xfId="2" applyNumberFormat="1" applyFont="1" applyFill="1" applyBorder="1" applyAlignment="1">
      <alignment vertical="center"/>
    </xf>
    <xf numFmtId="0" fontId="35" fillId="8" borderId="12" xfId="0" applyFont="1" applyFill="1" applyBorder="1" applyAlignment="1">
      <alignment wrapText="1"/>
    </xf>
    <xf numFmtId="2" fontId="39" fillId="2" borderId="4" xfId="2" applyNumberFormat="1" applyFont="1" applyFill="1" applyBorder="1" applyAlignment="1">
      <alignment horizontal="center" vertical="center" wrapText="1"/>
    </xf>
    <xf numFmtId="2" fontId="39" fillId="2" borderId="3" xfId="0" applyNumberFormat="1" applyFont="1" applyFill="1" applyBorder="1" applyAlignment="1">
      <alignment vertical="center" wrapText="1"/>
    </xf>
    <xf numFmtId="2" fontId="39" fillId="2" borderId="3" xfId="2" applyNumberFormat="1" applyFont="1" applyFill="1" applyBorder="1" applyProtection="1">
      <protection locked="0"/>
    </xf>
    <xf numFmtId="0" fontId="39" fillId="2" borderId="3" xfId="0" applyFont="1" applyFill="1" applyBorder="1" applyAlignment="1">
      <alignment horizontal="left" vertical="center" wrapText="1" shrinkToFit="1"/>
    </xf>
    <xf numFmtId="0" fontId="39" fillId="2" borderId="12" xfId="0" applyFont="1" applyFill="1" applyBorder="1" applyAlignment="1">
      <alignment horizontal="left" vertical="center" wrapText="1" shrinkToFit="1"/>
    </xf>
    <xf numFmtId="0" fontId="39" fillId="2" borderId="12" xfId="0" applyFont="1" applyFill="1" applyBorder="1" applyAlignment="1">
      <alignment horizontal="left" vertical="center"/>
    </xf>
    <xf numFmtId="0" fontId="38" fillId="2" borderId="18" xfId="0" applyFont="1" applyFill="1" applyBorder="1" applyAlignment="1">
      <alignment wrapText="1"/>
    </xf>
    <xf numFmtId="2" fontId="39" fillId="2" borderId="4" xfId="2" applyNumberFormat="1" applyFont="1" applyFill="1" applyBorder="1" applyAlignment="1">
      <alignment horizontal="center"/>
    </xf>
    <xf numFmtId="0" fontId="35" fillId="0" borderId="18" xfId="0" applyFont="1" applyBorder="1" applyAlignment="1">
      <alignment wrapText="1"/>
    </xf>
    <xf numFmtId="0" fontId="35" fillId="0" borderId="18" xfId="0" applyFont="1" applyBorder="1"/>
    <xf numFmtId="0" fontId="38" fillId="2" borderId="19" xfId="0" applyFont="1" applyFill="1" applyBorder="1" applyAlignment="1">
      <alignment wrapText="1"/>
    </xf>
    <xf numFmtId="0" fontId="88" fillId="2" borderId="0" xfId="0" applyFont="1" applyFill="1" applyAlignment="1">
      <alignment vertical="center"/>
    </xf>
    <xf numFmtId="0" fontId="85" fillId="2" borderId="0" xfId="0" applyFont="1" applyFill="1" applyAlignment="1">
      <alignment vertical="center"/>
    </xf>
    <xf numFmtId="0" fontId="90" fillId="2" borderId="0" xfId="0" applyFont="1" applyFill="1" applyAlignment="1">
      <alignment vertical="center"/>
    </xf>
    <xf numFmtId="0" fontId="90" fillId="2" borderId="0" xfId="0" applyFont="1" applyFill="1" applyBorder="1" applyAlignment="1">
      <alignment vertical="center"/>
    </xf>
    <xf numFmtId="0" fontId="36" fillId="0" borderId="0" xfId="0" applyFont="1" applyAlignment="1">
      <alignment vertical="center" wrapText="1"/>
    </xf>
    <xf numFmtId="0" fontId="73" fillId="9" borderId="0" xfId="0" applyFont="1" applyFill="1" applyAlignment="1">
      <alignment vertical="center"/>
    </xf>
    <xf numFmtId="0" fontId="36" fillId="9" borderId="0" xfId="0" applyFont="1" applyFill="1" applyAlignment="1">
      <alignment vertical="center"/>
    </xf>
    <xf numFmtId="0" fontId="35" fillId="9" borderId="0" xfId="0" applyFont="1" applyFill="1" applyAlignment="1">
      <alignment vertical="center"/>
    </xf>
    <xf numFmtId="0" fontId="35" fillId="9" borderId="0" xfId="0" applyFont="1" applyFill="1" applyBorder="1" applyAlignment="1">
      <alignment vertical="center"/>
    </xf>
    <xf numFmtId="0" fontId="73" fillId="9" borderId="0" xfId="0" applyFont="1" applyFill="1"/>
    <xf numFmtId="0" fontId="36" fillId="9" borderId="0" xfId="0" applyFont="1" applyFill="1"/>
    <xf numFmtId="0" fontId="35" fillId="9" borderId="0" xfId="0" applyFont="1" applyFill="1"/>
    <xf numFmtId="0" fontId="35" fillId="9" borderId="0" xfId="0" applyFont="1" applyFill="1" applyBorder="1"/>
    <xf numFmtId="0" fontId="35" fillId="8" borderId="3" xfId="0" applyFont="1" applyFill="1" applyBorder="1" applyAlignment="1">
      <alignment vertical="center" wrapText="1" shrinkToFit="1"/>
    </xf>
    <xf numFmtId="0" fontId="38" fillId="2" borderId="3" xfId="0" applyFont="1" applyFill="1" applyBorder="1" applyAlignment="1">
      <alignment vertical="center" wrapText="1"/>
    </xf>
    <xf numFmtId="164" fontId="46" fillId="0" borderId="3" xfId="0" applyNumberFormat="1" applyFont="1" applyBorder="1"/>
    <xf numFmtId="0" fontId="17" fillId="4" borderId="0" xfId="0" applyFont="1" applyFill="1" applyAlignment="1">
      <alignment horizontal="left" vertical="center"/>
    </xf>
    <xf numFmtId="0" fontId="3" fillId="0" borderId="0" xfId="0" applyFont="1" applyAlignment="1">
      <alignment horizontal="left" wrapText="1"/>
    </xf>
    <xf numFmtId="0" fontId="45" fillId="4" borderId="0" xfId="0" applyFont="1" applyFill="1" applyAlignment="1">
      <alignment horizontal="center" vertical="center"/>
    </xf>
    <xf numFmtId="0" fontId="46" fillId="0" borderId="0" xfId="0" applyFont="1" applyAlignment="1">
      <alignment horizontal="center" vertical="center"/>
    </xf>
    <xf numFmtId="0" fontId="45" fillId="4" borderId="0" xfId="0" applyFont="1" applyFill="1" applyAlignment="1">
      <alignment horizontal="left" vertical="center"/>
    </xf>
    <xf numFmtId="0" fontId="46" fillId="0" borderId="0" xfId="0" applyFont="1" applyAlignment="1"/>
    <xf numFmtId="0" fontId="76" fillId="2" borderId="0" xfId="0" applyFont="1" applyFill="1" applyBorder="1" applyAlignment="1">
      <alignment horizontal="center" vertical="center" wrapText="1"/>
    </xf>
    <xf numFmtId="0" fontId="60" fillId="2" borderId="0" xfId="0" applyFont="1" applyFill="1" applyBorder="1" applyAlignment="1">
      <alignment horizontal="center" vertical="center" wrapText="1"/>
    </xf>
    <xf numFmtId="0" fontId="41" fillId="2" borderId="10" xfId="0" applyFont="1" applyFill="1" applyBorder="1" applyAlignment="1">
      <alignment horizontal="center"/>
    </xf>
    <xf numFmtId="0" fontId="41" fillId="2" borderId="16" xfId="0" applyFont="1" applyFill="1" applyBorder="1" applyAlignment="1">
      <alignment horizontal="center"/>
    </xf>
    <xf numFmtId="0" fontId="40" fillId="5" borderId="0" xfId="0" applyFont="1" applyFill="1" applyBorder="1" applyAlignment="1">
      <alignment vertical="top" wrapText="1" shrinkToFit="1"/>
    </xf>
    <xf numFmtId="0" fontId="17" fillId="4" borderId="0" xfId="0" applyFont="1" applyFill="1" applyAlignment="1">
      <alignment horizontal="center" vertical="center"/>
    </xf>
    <xf numFmtId="0" fontId="17" fillId="4" borderId="0" xfId="0" applyNumberFormat="1" applyFont="1" applyFill="1" applyAlignment="1">
      <alignment horizontal="center" vertical="center"/>
    </xf>
  </cellXfs>
  <cellStyles count="11">
    <cellStyle name="Good" xfId="9" builtinId="26"/>
    <cellStyle name="Hyperlink" xfId="7" builtinId="8"/>
    <cellStyle name="Normal" xfId="0" builtinId="0"/>
    <cellStyle name="Normal 11" xfId="10" xr:uid="{00000000-0005-0000-0000-000003000000}"/>
    <cellStyle name="Normal 2" xfId="2" xr:uid="{00000000-0005-0000-0000-000004000000}"/>
    <cellStyle name="Normal 2 2" xfId="5" xr:uid="{00000000-0005-0000-0000-000005000000}"/>
    <cellStyle name="Normal 2 3" xfId="6" xr:uid="{00000000-0005-0000-0000-000006000000}"/>
    <cellStyle name="Normal 3" xfId="3" xr:uid="{00000000-0005-0000-0000-000007000000}"/>
    <cellStyle name="Normal 4" xfId="4" xr:uid="{00000000-0005-0000-0000-000008000000}"/>
    <cellStyle name="Normal 5" xfId="8" xr:uid="{00000000-0005-0000-0000-000009000000}"/>
    <cellStyle name="Percent" xfId="1" builtinId="5"/>
  </cellStyles>
  <dxfs count="0"/>
  <tableStyles count="0" defaultTableStyle="TableStyleMedium2" defaultPivotStyle="PivotStyleLight16"/>
  <colors>
    <mruColors>
      <color rgb="FF054012"/>
      <color rgb="FFA88601"/>
      <color rgb="FF0A7C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DSA Challenge - Western Cape'!A1"/><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10</xdr:col>
      <xdr:colOff>50006</xdr:colOff>
      <xdr:row>0</xdr:row>
      <xdr:rowOff>57150</xdr:rowOff>
    </xdr:from>
    <xdr:to>
      <xdr:col>11</xdr:col>
      <xdr:colOff>15876</xdr:colOff>
      <xdr:row>0</xdr:row>
      <xdr:rowOff>829847</xdr:rowOff>
    </xdr:to>
    <xdr:pic>
      <xdr:nvPicPr>
        <xdr:cNvPr id="2" name="Picture 1751">
          <a:extLst>
            <a:ext uri="{FF2B5EF4-FFF2-40B4-BE49-F238E27FC236}">
              <a16:creationId xmlns:a16="http://schemas.microsoft.com/office/drawing/2014/main" id="{C911A7FB-F4FF-4CC7-A99E-FF2B9F91F3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2956" y="57150"/>
          <a:ext cx="575470" cy="772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50006</xdr:colOff>
      <xdr:row>0</xdr:row>
      <xdr:rowOff>57150</xdr:rowOff>
    </xdr:from>
    <xdr:to>
      <xdr:col>11</xdr:col>
      <xdr:colOff>15876</xdr:colOff>
      <xdr:row>0</xdr:row>
      <xdr:rowOff>829847</xdr:rowOff>
    </xdr:to>
    <xdr:pic>
      <xdr:nvPicPr>
        <xdr:cNvPr id="3" name="Picture 1751">
          <a:extLst>
            <a:ext uri="{FF2B5EF4-FFF2-40B4-BE49-F238E27FC236}">
              <a16:creationId xmlns:a16="http://schemas.microsoft.com/office/drawing/2014/main" id="{883D369B-AA0E-48F2-B084-744429458C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92966" y="57150"/>
          <a:ext cx="575470" cy="772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193600</xdr:colOff>
      <xdr:row>41</xdr:row>
      <xdr:rowOff>48857</xdr:rowOff>
    </xdr:from>
    <xdr:to>
      <xdr:col>9</xdr:col>
      <xdr:colOff>769917</xdr:colOff>
      <xdr:row>42</xdr:row>
      <xdr:rowOff>213541</xdr:rowOff>
    </xdr:to>
    <xdr:pic>
      <xdr:nvPicPr>
        <xdr:cNvPr id="2" name="Picture 1751">
          <a:extLst>
            <a:ext uri="{FF2B5EF4-FFF2-40B4-BE49-F238E27FC236}">
              <a16:creationId xmlns:a16="http://schemas.microsoft.com/office/drawing/2014/main" id="{DDFE25A7-EBF2-4C73-BFBB-BA342B3A19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30866" y="1304651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218916</xdr:colOff>
      <xdr:row>0</xdr:row>
      <xdr:rowOff>26432</xdr:rowOff>
    </xdr:from>
    <xdr:to>
      <xdr:col>9</xdr:col>
      <xdr:colOff>811531</xdr:colOff>
      <xdr:row>0</xdr:row>
      <xdr:rowOff>617519</xdr:rowOff>
    </xdr:to>
    <xdr:pic>
      <xdr:nvPicPr>
        <xdr:cNvPr id="12" name="Picture 1751">
          <a:extLst>
            <a:ext uri="{FF2B5EF4-FFF2-40B4-BE49-F238E27FC236}">
              <a16:creationId xmlns:a16="http://schemas.microsoft.com/office/drawing/2014/main" id="{17C7749D-9B14-4D8E-8CDB-04948A0FDCE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08936" y="26432"/>
          <a:ext cx="592615" cy="591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201220</xdr:colOff>
      <xdr:row>112</xdr:row>
      <xdr:rowOff>10757</xdr:rowOff>
    </xdr:from>
    <xdr:ext cx="576317" cy="601247"/>
    <xdr:pic>
      <xdr:nvPicPr>
        <xdr:cNvPr id="13" name="Picture 1751">
          <a:extLst>
            <a:ext uri="{FF2B5EF4-FFF2-40B4-BE49-F238E27FC236}">
              <a16:creationId xmlns:a16="http://schemas.microsoft.com/office/drawing/2014/main" id="{E1795226-1EE7-466E-A3A2-6DF14E76AE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91240" y="17247197"/>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212</xdr:row>
      <xdr:rowOff>48857</xdr:rowOff>
    </xdr:from>
    <xdr:ext cx="576317" cy="601247"/>
    <xdr:pic>
      <xdr:nvPicPr>
        <xdr:cNvPr id="14" name="Picture 1751">
          <a:extLst>
            <a:ext uri="{FF2B5EF4-FFF2-40B4-BE49-F238E27FC236}">
              <a16:creationId xmlns:a16="http://schemas.microsoft.com/office/drawing/2014/main" id="{D018ADC0-3DDE-4B95-B3D7-63F5134D8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30866" y="2563737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285</xdr:row>
      <xdr:rowOff>48857</xdr:rowOff>
    </xdr:from>
    <xdr:ext cx="576317" cy="601247"/>
    <xdr:pic>
      <xdr:nvPicPr>
        <xdr:cNvPr id="15" name="Picture 1751">
          <a:extLst>
            <a:ext uri="{FF2B5EF4-FFF2-40B4-BE49-F238E27FC236}">
              <a16:creationId xmlns:a16="http://schemas.microsoft.com/office/drawing/2014/main" id="{85FE1545-A005-4114-BE12-AB77A244B9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30866" y="2563737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336</xdr:row>
      <xdr:rowOff>48857</xdr:rowOff>
    </xdr:from>
    <xdr:ext cx="576317" cy="601247"/>
    <xdr:pic>
      <xdr:nvPicPr>
        <xdr:cNvPr id="16" name="Picture 1751">
          <a:extLst>
            <a:ext uri="{FF2B5EF4-FFF2-40B4-BE49-F238E27FC236}">
              <a16:creationId xmlns:a16="http://schemas.microsoft.com/office/drawing/2014/main" id="{51BE5C68-3135-4D2A-9F6C-4B49098F3D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30866" y="2563737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387</xdr:row>
      <xdr:rowOff>48857</xdr:rowOff>
    </xdr:from>
    <xdr:ext cx="576317" cy="601247"/>
    <xdr:pic>
      <xdr:nvPicPr>
        <xdr:cNvPr id="17" name="Picture 1751">
          <a:extLst>
            <a:ext uri="{FF2B5EF4-FFF2-40B4-BE49-F238E27FC236}">
              <a16:creationId xmlns:a16="http://schemas.microsoft.com/office/drawing/2014/main" id="{B26C48AB-119A-4C3C-851C-CC438F241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30866" y="2563737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441</xdr:row>
      <xdr:rowOff>48857</xdr:rowOff>
    </xdr:from>
    <xdr:ext cx="576317" cy="601247"/>
    <xdr:pic>
      <xdr:nvPicPr>
        <xdr:cNvPr id="18" name="Picture 1751">
          <a:extLst>
            <a:ext uri="{FF2B5EF4-FFF2-40B4-BE49-F238E27FC236}">
              <a16:creationId xmlns:a16="http://schemas.microsoft.com/office/drawing/2014/main" id="{B00F4F53-425B-44CE-B229-38E86557BE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30866" y="2563737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479</xdr:row>
      <xdr:rowOff>48857</xdr:rowOff>
    </xdr:from>
    <xdr:ext cx="576317" cy="601247"/>
    <xdr:pic>
      <xdr:nvPicPr>
        <xdr:cNvPr id="19" name="Picture 1751">
          <a:extLst>
            <a:ext uri="{FF2B5EF4-FFF2-40B4-BE49-F238E27FC236}">
              <a16:creationId xmlns:a16="http://schemas.microsoft.com/office/drawing/2014/main" id="{5394A3D0-E185-4AD9-A1BE-C361B773E5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30866" y="2563737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517</xdr:row>
      <xdr:rowOff>48857</xdr:rowOff>
    </xdr:from>
    <xdr:ext cx="576317" cy="601247"/>
    <xdr:pic>
      <xdr:nvPicPr>
        <xdr:cNvPr id="20" name="Picture 1751">
          <a:hlinkClick xmlns:r="http://schemas.openxmlformats.org/officeDocument/2006/relationships" r:id="rId3"/>
          <a:extLst>
            <a:ext uri="{FF2B5EF4-FFF2-40B4-BE49-F238E27FC236}">
              <a16:creationId xmlns:a16="http://schemas.microsoft.com/office/drawing/2014/main" id="{0D48B052-20E8-4D7D-8C44-B3529B7E46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30866" y="2563737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9</xdr:col>
      <xdr:colOff>109934</xdr:colOff>
      <xdr:row>29</xdr:row>
      <xdr:rowOff>144225</xdr:rowOff>
    </xdr:from>
    <xdr:to>
      <xdr:col>9</xdr:col>
      <xdr:colOff>702549</xdr:colOff>
      <xdr:row>32</xdr:row>
      <xdr:rowOff>177465</xdr:rowOff>
    </xdr:to>
    <xdr:pic>
      <xdr:nvPicPr>
        <xdr:cNvPr id="21" name="Picture 1751">
          <a:extLst>
            <a:ext uri="{FF2B5EF4-FFF2-40B4-BE49-F238E27FC236}">
              <a16:creationId xmlns:a16="http://schemas.microsoft.com/office/drawing/2014/main" id="{0B21BD29-0806-4ECC-8AF8-0DB73D0DE68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699954" y="6773625"/>
          <a:ext cx="592615" cy="581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322583</xdr:colOff>
      <xdr:row>1</xdr:row>
      <xdr:rowOff>9922</xdr:rowOff>
    </xdr:from>
    <xdr:to>
      <xdr:col>10</xdr:col>
      <xdr:colOff>184525</xdr:colOff>
      <xdr:row>2</xdr:row>
      <xdr:rowOff>174607</xdr:rowOff>
    </xdr:to>
    <xdr:pic>
      <xdr:nvPicPr>
        <xdr:cNvPr id="2" name="Picture 1751">
          <a:extLst>
            <a:ext uri="{FF2B5EF4-FFF2-40B4-BE49-F238E27FC236}">
              <a16:creationId xmlns:a16="http://schemas.microsoft.com/office/drawing/2014/main" id="{97C262C7-DB50-4B0F-A8D7-32C876265C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47349" y="982266"/>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277812</xdr:colOff>
      <xdr:row>0</xdr:row>
      <xdr:rowOff>0</xdr:rowOff>
    </xdr:from>
    <xdr:to>
      <xdr:col>10</xdr:col>
      <xdr:colOff>138907</xdr:colOff>
      <xdr:row>0</xdr:row>
      <xdr:rowOff>601247</xdr:rowOff>
    </xdr:to>
    <xdr:pic>
      <xdr:nvPicPr>
        <xdr:cNvPr id="3" name="Picture 1751">
          <a:extLst>
            <a:ext uri="{FF2B5EF4-FFF2-40B4-BE49-F238E27FC236}">
              <a16:creationId xmlns:a16="http://schemas.microsoft.com/office/drawing/2014/main" id="{12236C57-5696-410B-BA76-629CAD68E7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72265" y="0"/>
          <a:ext cx="575470"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193600</xdr:colOff>
      <xdr:row>34</xdr:row>
      <xdr:rowOff>48857</xdr:rowOff>
    </xdr:from>
    <xdr:ext cx="576317" cy="601247"/>
    <xdr:pic>
      <xdr:nvPicPr>
        <xdr:cNvPr id="13" name="Picture 1751">
          <a:extLst>
            <a:ext uri="{FF2B5EF4-FFF2-40B4-BE49-F238E27FC236}">
              <a16:creationId xmlns:a16="http://schemas.microsoft.com/office/drawing/2014/main" id="{1127AC58-C863-4230-AC88-4A4D487C94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3050" y="113901182"/>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74</xdr:row>
      <xdr:rowOff>48857</xdr:rowOff>
    </xdr:from>
    <xdr:ext cx="576317" cy="601247"/>
    <xdr:pic>
      <xdr:nvPicPr>
        <xdr:cNvPr id="14" name="Picture 1751">
          <a:extLst>
            <a:ext uri="{FF2B5EF4-FFF2-40B4-BE49-F238E27FC236}">
              <a16:creationId xmlns:a16="http://schemas.microsoft.com/office/drawing/2014/main" id="{994C2A26-095D-46B7-B010-373AB0DE72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3050" y="126540857"/>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114</xdr:row>
      <xdr:rowOff>48857</xdr:rowOff>
    </xdr:from>
    <xdr:ext cx="576317" cy="601247"/>
    <xdr:pic>
      <xdr:nvPicPr>
        <xdr:cNvPr id="15" name="Picture 1751">
          <a:extLst>
            <a:ext uri="{FF2B5EF4-FFF2-40B4-BE49-F238E27FC236}">
              <a16:creationId xmlns:a16="http://schemas.microsoft.com/office/drawing/2014/main" id="{F767AEF9-6A53-440C-939B-0086329B8A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3050" y="139180532"/>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141</xdr:row>
      <xdr:rowOff>48857</xdr:rowOff>
    </xdr:from>
    <xdr:ext cx="576317" cy="601247"/>
    <xdr:pic>
      <xdr:nvPicPr>
        <xdr:cNvPr id="16" name="Picture 1751">
          <a:extLst>
            <a:ext uri="{FF2B5EF4-FFF2-40B4-BE49-F238E27FC236}">
              <a16:creationId xmlns:a16="http://schemas.microsoft.com/office/drawing/2014/main" id="{BF2C615F-B869-4F86-8376-31BADFB880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3050" y="151820207"/>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168</xdr:row>
      <xdr:rowOff>48857</xdr:rowOff>
    </xdr:from>
    <xdr:ext cx="576317" cy="601247"/>
    <xdr:pic>
      <xdr:nvPicPr>
        <xdr:cNvPr id="17" name="Picture 1751">
          <a:extLst>
            <a:ext uri="{FF2B5EF4-FFF2-40B4-BE49-F238E27FC236}">
              <a16:creationId xmlns:a16="http://schemas.microsoft.com/office/drawing/2014/main" id="{8DE94FFA-738D-448D-A4A5-594B5FE813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3050" y="164459882"/>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193600</xdr:colOff>
      <xdr:row>195</xdr:row>
      <xdr:rowOff>48857</xdr:rowOff>
    </xdr:from>
    <xdr:ext cx="576317" cy="601247"/>
    <xdr:pic>
      <xdr:nvPicPr>
        <xdr:cNvPr id="18" name="Picture 1751">
          <a:extLst>
            <a:ext uri="{FF2B5EF4-FFF2-40B4-BE49-F238E27FC236}">
              <a16:creationId xmlns:a16="http://schemas.microsoft.com/office/drawing/2014/main" id="{B187804D-5721-4A4D-BBB1-0808FAA2F6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3050" y="177099557"/>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9</xdr:col>
      <xdr:colOff>134069</xdr:colOff>
      <xdr:row>2</xdr:row>
      <xdr:rowOff>69454</xdr:rowOff>
    </xdr:from>
    <xdr:to>
      <xdr:col>9</xdr:col>
      <xdr:colOff>710386</xdr:colOff>
      <xdr:row>4</xdr:row>
      <xdr:rowOff>204373</xdr:rowOff>
    </xdr:to>
    <xdr:pic>
      <xdr:nvPicPr>
        <xdr:cNvPr id="2" name="Picture 1751">
          <a:extLst>
            <a:ext uri="{FF2B5EF4-FFF2-40B4-BE49-F238E27FC236}">
              <a16:creationId xmlns:a16="http://schemas.microsoft.com/office/drawing/2014/main" id="{0A0A997A-9D77-4C33-B0ED-CB3E2234F8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58835" y="883048"/>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535781</xdr:colOff>
      <xdr:row>0</xdr:row>
      <xdr:rowOff>9922</xdr:rowOff>
    </xdr:from>
    <xdr:to>
      <xdr:col>10</xdr:col>
      <xdr:colOff>396876</xdr:colOff>
      <xdr:row>0</xdr:row>
      <xdr:rowOff>611169</xdr:rowOff>
    </xdr:to>
    <xdr:pic>
      <xdr:nvPicPr>
        <xdr:cNvPr id="3" name="Picture 1751">
          <a:extLst>
            <a:ext uri="{FF2B5EF4-FFF2-40B4-BE49-F238E27FC236}">
              <a16:creationId xmlns:a16="http://schemas.microsoft.com/office/drawing/2014/main" id="{94E06286-D397-49C7-BFAA-989CDB18C97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75231" y="9922"/>
          <a:ext cx="575470"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134068</xdr:colOff>
      <xdr:row>36</xdr:row>
      <xdr:rowOff>118310</xdr:rowOff>
    </xdr:from>
    <xdr:ext cx="576317" cy="601247"/>
    <xdr:pic>
      <xdr:nvPicPr>
        <xdr:cNvPr id="20" name="Picture 1751">
          <a:extLst>
            <a:ext uri="{FF2B5EF4-FFF2-40B4-BE49-F238E27FC236}">
              <a16:creationId xmlns:a16="http://schemas.microsoft.com/office/drawing/2014/main" id="{D583AFD4-F4BE-46A3-ABCA-888FAE10086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58834" y="7837529"/>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34850</xdr:colOff>
      <xdr:row>78</xdr:row>
      <xdr:rowOff>58779</xdr:rowOff>
    </xdr:from>
    <xdr:ext cx="576317" cy="601247"/>
    <xdr:pic>
      <xdr:nvPicPr>
        <xdr:cNvPr id="21" name="Picture 1751">
          <a:extLst>
            <a:ext uri="{FF2B5EF4-FFF2-40B4-BE49-F238E27FC236}">
              <a16:creationId xmlns:a16="http://schemas.microsoft.com/office/drawing/2014/main" id="{50B6A379-1815-49DE-93D1-F292588938C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859616" y="1468362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272975</xdr:colOff>
      <xdr:row>112</xdr:row>
      <xdr:rowOff>98466</xdr:rowOff>
    </xdr:from>
    <xdr:ext cx="576317" cy="601247"/>
    <xdr:pic>
      <xdr:nvPicPr>
        <xdr:cNvPr id="22" name="Picture 1751">
          <a:extLst>
            <a:ext uri="{FF2B5EF4-FFF2-40B4-BE49-F238E27FC236}">
              <a16:creationId xmlns:a16="http://schemas.microsoft.com/office/drawing/2014/main" id="{D58C1A33-63FC-43DE-9302-FE5ACBBA9DF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12425" y="227145891"/>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183679</xdr:colOff>
      <xdr:row>154</xdr:row>
      <xdr:rowOff>89297</xdr:rowOff>
    </xdr:from>
    <xdr:ext cx="576317" cy="601247"/>
    <xdr:pic>
      <xdr:nvPicPr>
        <xdr:cNvPr id="23" name="Picture 1751">
          <a:extLst>
            <a:ext uri="{FF2B5EF4-FFF2-40B4-BE49-F238E27FC236}">
              <a16:creationId xmlns:a16="http://schemas.microsoft.com/office/drawing/2014/main" id="{0A21D4FF-EC0F-41B4-95D9-8F66D503855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78132" y="8086328"/>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233287</xdr:colOff>
      <xdr:row>179</xdr:row>
      <xdr:rowOff>19844</xdr:rowOff>
    </xdr:from>
    <xdr:ext cx="576317" cy="601247"/>
    <xdr:pic>
      <xdr:nvPicPr>
        <xdr:cNvPr id="24" name="Picture 1751">
          <a:extLst>
            <a:ext uri="{FF2B5EF4-FFF2-40B4-BE49-F238E27FC236}">
              <a16:creationId xmlns:a16="http://schemas.microsoft.com/office/drawing/2014/main" id="{30D281C5-4CF3-4690-9470-3BD8014FDD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27740" y="30995938"/>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74538</xdr:colOff>
      <xdr:row>210</xdr:row>
      <xdr:rowOff>88545</xdr:rowOff>
    </xdr:from>
    <xdr:ext cx="576317" cy="601247"/>
    <xdr:pic>
      <xdr:nvPicPr>
        <xdr:cNvPr id="25" name="Picture 1751">
          <a:extLst>
            <a:ext uri="{FF2B5EF4-FFF2-40B4-BE49-F238E27FC236}">
              <a16:creationId xmlns:a16="http://schemas.microsoft.com/office/drawing/2014/main" id="{526AAD38-9052-4D28-A367-67E46CE0D0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13988" y="265188345"/>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143991</xdr:colOff>
      <xdr:row>224</xdr:row>
      <xdr:rowOff>78622</xdr:rowOff>
    </xdr:from>
    <xdr:ext cx="576317" cy="601247"/>
    <xdr:pic>
      <xdr:nvPicPr>
        <xdr:cNvPr id="26" name="Picture 1751">
          <a:extLst>
            <a:ext uri="{FF2B5EF4-FFF2-40B4-BE49-F238E27FC236}">
              <a16:creationId xmlns:a16="http://schemas.microsoft.com/office/drawing/2014/main" id="{1E5B2EA0-6DE5-4933-9431-8F0083B6D3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38444" y="38912841"/>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104304</xdr:colOff>
      <xdr:row>245</xdr:row>
      <xdr:rowOff>78624</xdr:rowOff>
    </xdr:from>
    <xdr:ext cx="576317" cy="601247"/>
    <xdr:pic>
      <xdr:nvPicPr>
        <xdr:cNvPr id="27" name="Picture 1751">
          <a:extLst>
            <a:ext uri="{FF2B5EF4-FFF2-40B4-BE49-F238E27FC236}">
              <a16:creationId xmlns:a16="http://schemas.microsoft.com/office/drawing/2014/main" id="{BBABA29E-3BD9-4CD4-9A87-175E0F84411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98757" y="20339093"/>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9</xdr:col>
      <xdr:colOff>143991</xdr:colOff>
      <xdr:row>251</xdr:row>
      <xdr:rowOff>98466</xdr:rowOff>
    </xdr:from>
    <xdr:ext cx="576317" cy="601247"/>
    <xdr:pic>
      <xdr:nvPicPr>
        <xdr:cNvPr id="28" name="Picture 1751">
          <a:extLst>
            <a:ext uri="{FF2B5EF4-FFF2-40B4-BE49-F238E27FC236}">
              <a16:creationId xmlns:a16="http://schemas.microsoft.com/office/drawing/2014/main" id="{F98840F4-B605-4DAB-960B-FE00AF0AC6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68757" y="50561122"/>
          <a:ext cx="576317" cy="6012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J13"/>
  <sheetViews>
    <sheetView showGridLines="0" view="pageBreakPreview" zoomScale="107" zoomScaleNormal="100" zoomScaleSheetLayoutView="107" workbookViewId="0">
      <selection sqref="A1:J1"/>
    </sheetView>
  </sheetViews>
  <sheetFormatPr defaultRowHeight="13.2" x14ac:dyDescent="0.25"/>
  <cols>
    <col min="10" max="10" width="43.109375" customWidth="1"/>
  </cols>
  <sheetData>
    <row r="1" spans="1:10" ht="69" customHeight="1" x14ac:dyDescent="0.25">
      <c r="A1" s="725" t="s">
        <v>132</v>
      </c>
      <c r="B1" s="725"/>
      <c r="C1" s="725"/>
      <c r="D1" s="725"/>
      <c r="E1" s="725"/>
      <c r="F1" s="725"/>
      <c r="G1" s="725"/>
      <c r="H1" s="725"/>
      <c r="I1" s="725"/>
      <c r="J1" s="725"/>
    </row>
    <row r="3" spans="1:10" x14ac:dyDescent="0.25">
      <c r="A3" s="726" t="s">
        <v>52</v>
      </c>
      <c r="B3" s="726"/>
      <c r="C3" s="726"/>
      <c r="D3" s="726"/>
      <c r="E3" s="726"/>
      <c r="F3" s="726"/>
      <c r="G3" s="726"/>
      <c r="H3" s="726"/>
      <c r="I3" s="726"/>
      <c r="J3" s="726"/>
    </row>
    <row r="4" spans="1:10" x14ac:dyDescent="0.25">
      <c r="A4" s="726"/>
      <c r="B4" s="726"/>
      <c r="C4" s="726"/>
      <c r="D4" s="726"/>
      <c r="E4" s="726"/>
      <c r="F4" s="726"/>
      <c r="G4" s="726"/>
      <c r="H4" s="726"/>
      <c r="I4" s="726"/>
      <c r="J4" s="726"/>
    </row>
    <row r="6" spans="1:10" x14ac:dyDescent="0.25">
      <c r="A6">
        <v>1</v>
      </c>
      <c r="B6" s="1" t="s">
        <v>75</v>
      </c>
    </row>
    <row r="7" spans="1:10" x14ac:dyDescent="0.25">
      <c r="A7">
        <v>2</v>
      </c>
      <c r="B7" s="1" t="s">
        <v>133</v>
      </c>
    </row>
    <row r="8" spans="1:10" x14ac:dyDescent="0.25">
      <c r="A8">
        <v>3</v>
      </c>
      <c r="B8" s="1" t="s">
        <v>53</v>
      </c>
    </row>
    <row r="9" spans="1:10" x14ac:dyDescent="0.25">
      <c r="A9">
        <v>4</v>
      </c>
      <c r="B9" s="1" t="s">
        <v>76</v>
      </c>
    </row>
    <row r="10" spans="1:10" x14ac:dyDescent="0.25">
      <c r="A10">
        <v>5</v>
      </c>
      <c r="B10" s="1" t="s">
        <v>77</v>
      </c>
    </row>
    <row r="11" spans="1:10" x14ac:dyDescent="0.25">
      <c r="A11">
        <v>6</v>
      </c>
      <c r="B11" s="1" t="s">
        <v>78</v>
      </c>
    </row>
    <row r="12" spans="1:10" x14ac:dyDescent="0.25">
      <c r="A12">
        <v>7</v>
      </c>
      <c r="B12" s="1" t="s">
        <v>79</v>
      </c>
    </row>
    <row r="13" spans="1:10" x14ac:dyDescent="0.25">
      <c r="A13">
        <v>8</v>
      </c>
      <c r="B13" s="1" t="s">
        <v>134</v>
      </c>
    </row>
  </sheetData>
  <mergeCells count="2">
    <mergeCell ref="A1:J1"/>
    <mergeCell ref="A3:J4"/>
  </mergeCells>
  <pageMargins left="0.7" right="0.7" top="0.75" bottom="0.75" header="0.3" footer="0.3"/>
  <pageSetup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B0F0"/>
    <pageSetUpPr fitToPage="1"/>
  </sheetPr>
  <dimension ref="A1:AE579"/>
  <sheetViews>
    <sheetView showGridLines="0" tabSelected="1" topLeftCell="B1" zoomScaleNormal="100" zoomScaleSheetLayoutView="100" workbookViewId="0">
      <selection activeCell="J440" sqref="J440"/>
    </sheetView>
  </sheetViews>
  <sheetFormatPr defaultColWidth="9.109375" defaultRowHeight="13.8" x14ac:dyDescent="0.3"/>
  <cols>
    <col min="1" max="1" width="7.44140625" style="158" hidden="1" customWidth="1"/>
    <col min="2" max="2" width="11.33203125" style="159" customWidth="1"/>
    <col min="3" max="3" width="12.109375" style="161" bestFit="1" customWidth="1"/>
    <col min="4" max="4" width="21.33203125" style="196" customWidth="1"/>
    <col min="5" max="5" width="31" style="161" customWidth="1"/>
    <col min="6" max="6" width="47.5546875" style="161" customWidth="1"/>
    <col min="7" max="7" width="16.88671875" style="197" customWidth="1"/>
    <col min="8" max="8" width="14.33203125" style="161" bestFit="1" customWidth="1"/>
    <col min="9" max="9" width="14.44140625" style="161" customWidth="1"/>
    <col min="10" max="10" width="11.88671875" style="198" bestFit="1" customWidth="1"/>
    <col min="11" max="11" width="10.6640625" style="161" customWidth="1"/>
    <col min="12" max="12" width="10.44140625" style="161" bestFit="1" customWidth="1"/>
    <col min="13" max="13" width="22.33203125" style="161" customWidth="1"/>
    <col min="14" max="14" width="11.33203125" style="161" customWidth="1"/>
    <col min="15" max="16" width="9.109375" style="161"/>
    <col min="17" max="17" width="18.5546875" style="161" customWidth="1"/>
    <col min="18" max="18" width="10.109375" style="161" bestFit="1" customWidth="1"/>
    <col min="19" max="30" width="9.109375" style="161"/>
    <col min="31" max="31" width="5.44140625" style="162" customWidth="1"/>
    <col min="32" max="16384" width="9.109375" style="161"/>
  </cols>
  <sheetData>
    <row r="1" spans="1:31" ht="49.5" customHeight="1" x14ac:dyDescent="0.3">
      <c r="C1" s="727" t="s">
        <v>117</v>
      </c>
      <c r="D1" s="728"/>
      <c r="E1" s="728"/>
      <c r="F1" s="728"/>
      <c r="G1" s="728"/>
      <c r="H1" s="728"/>
      <c r="I1" s="728"/>
      <c r="J1" s="728"/>
      <c r="K1" s="728"/>
      <c r="L1" s="160"/>
    </row>
    <row r="2" spans="1:31" s="167" customFormat="1" ht="15" customHeight="1" x14ac:dyDescent="0.3">
      <c r="A2" s="163"/>
      <c r="B2" s="164"/>
      <c r="C2" s="160"/>
      <c r="D2" s="165"/>
      <c r="E2" s="160"/>
      <c r="F2" s="160"/>
      <c r="G2" s="160"/>
      <c r="H2" s="160"/>
      <c r="I2" s="160"/>
      <c r="J2" s="166"/>
      <c r="K2" s="160"/>
      <c r="L2" s="160"/>
      <c r="AE2" s="168" t="s">
        <v>90</v>
      </c>
    </row>
    <row r="3" spans="1:31" ht="21" customHeight="1" thickBot="1" x14ac:dyDescent="0.35">
      <c r="C3" s="169"/>
      <c r="D3" s="170" t="s">
        <v>38</v>
      </c>
      <c r="E3" s="171" t="s">
        <v>39</v>
      </c>
      <c r="F3" s="171" t="s">
        <v>40</v>
      </c>
      <c r="G3" s="171" t="s">
        <v>41</v>
      </c>
      <c r="H3" s="171" t="s">
        <v>16</v>
      </c>
      <c r="I3" s="171" t="s">
        <v>17</v>
      </c>
      <c r="J3" s="172" t="s">
        <v>45</v>
      </c>
      <c r="K3" s="171" t="s">
        <v>46</v>
      </c>
      <c r="AE3" s="168" t="s">
        <v>86</v>
      </c>
    </row>
    <row r="4" spans="1:31" ht="16.8" thickTop="1" thickBot="1" x14ac:dyDescent="0.35">
      <c r="D4" s="173">
        <v>1</v>
      </c>
      <c r="E4" s="174" t="s">
        <v>21</v>
      </c>
      <c r="F4" s="174" t="s">
        <v>106</v>
      </c>
      <c r="G4" s="175">
        <v>230</v>
      </c>
      <c r="H4" s="176" t="s">
        <v>125</v>
      </c>
      <c r="I4" s="176" t="s">
        <v>126</v>
      </c>
      <c r="J4" s="177" t="s">
        <v>54</v>
      </c>
      <c r="K4" s="178" t="s">
        <v>121</v>
      </c>
      <c r="L4" s="733" t="s">
        <v>81</v>
      </c>
      <c r="M4" s="734"/>
      <c r="N4" s="179" t="s">
        <v>131</v>
      </c>
      <c r="AE4" s="168" t="s">
        <v>115</v>
      </c>
    </row>
    <row r="5" spans="1:31" ht="16.8" thickTop="1" thickBot="1" x14ac:dyDescent="0.35">
      <c r="D5" s="173">
        <v>2</v>
      </c>
      <c r="E5" s="174" t="s">
        <v>22</v>
      </c>
      <c r="F5" s="174" t="s">
        <v>107</v>
      </c>
      <c r="G5" s="175">
        <v>260</v>
      </c>
      <c r="H5" s="176" t="s">
        <v>125</v>
      </c>
      <c r="I5" s="176" t="s">
        <v>126</v>
      </c>
      <c r="J5" s="177" t="s">
        <v>54</v>
      </c>
      <c r="K5" s="178" t="s">
        <v>121</v>
      </c>
      <c r="L5" s="180" t="s">
        <v>88</v>
      </c>
      <c r="M5" s="181" t="s">
        <v>89</v>
      </c>
      <c r="N5" s="182" t="s">
        <v>127</v>
      </c>
      <c r="AE5" s="168" t="s">
        <v>82</v>
      </c>
    </row>
    <row r="6" spans="1:31" ht="16.8" thickTop="1" thickBot="1" x14ac:dyDescent="0.35">
      <c r="D6" s="173">
        <v>3</v>
      </c>
      <c r="E6" s="174" t="s">
        <v>23</v>
      </c>
      <c r="F6" s="174" t="s">
        <v>108</v>
      </c>
      <c r="G6" s="183">
        <v>260</v>
      </c>
      <c r="H6" s="176" t="s">
        <v>125</v>
      </c>
      <c r="I6" s="176" t="s">
        <v>126</v>
      </c>
      <c r="J6" s="177" t="s">
        <v>54</v>
      </c>
      <c r="K6" s="178" t="s">
        <v>121</v>
      </c>
      <c r="L6" s="180" t="s">
        <v>9</v>
      </c>
      <c r="M6" s="181" t="s">
        <v>85</v>
      </c>
      <c r="N6" s="182" t="s">
        <v>122</v>
      </c>
      <c r="AE6" s="168" t="s">
        <v>88</v>
      </c>
    </row>
    <row r="7" spans="1:31" ht="16.8" thickTop="1" thickBot="1" x14ac:dyDescent="0.35">
      <c r="D7" s="173">
        <v>4</v>
      </c>
      <c r="E7" s="174" t="s">
        <v>24</v>
      </c>
      <c r="F7" s="174" t="s">
        <v>109</v>
      </c>
      <c r="G7" s="183">
        <v>300</v>
      </c>
      <c r="H7" s="176" t="s">
        <v>125</v>
      </c>
      <c r="I7" s="176" t="s">
        <v>126</v>
      </c>
      <c r="J7" s="177" t="s">
        <v>54</v>
      </c>
      <c r="K7" s="178" t="s">
        <v>121</v>
      </c>
      <c r="L7" s="180" t="s">
        <v>128</v>
      </c>
      <c r="M7" s="181" t="s">
        <v>129</v>
      </c>
      <c r="N7" s="182" t="s">
        <v>130</v>
      </c>
      <c r="AE7" s="168" t="s">
        <v>80</v>
      </c>
    </row>
    <row r="8" spans="1:31" ht="16.8" thickTop="1" thickBot="1" x14ac:dyDescent="0.35">
      <c r="D8" s="173">
        <v>5</v>
      </c>
      <c r="E8" s="174" t="s">
        <v>25</v>
      </c>
      <c r="F8" s="174" t="s">
        <v>110</v>
      </c>
      <c r="G8" s="183">
        <v>350</v>
      </c>
      <c r="H8" s="176" t="s">
        <v>125</v>
      </c>
      <c r="I8" s="176" t="s">
        <v>126</v>
      </c>
      <c r="J8" s="177" t="s">
        <v>54</v>
      </c>
      <c r="K8" s="178" t="s">
        <v>121</v>
      </c>
      <c r="L8" s="180" t="s">
        <v>82</v>
      </c>
      <c r="M8" s="181" t="s">
        <v>83</v>
      </c>
      <c r="N8" s="184" t="s">
        <v>123</v>
      </c>
      <c r="AE8" s="168" t="s">
        <v>128</v>
      </c>
    </row>
    <row r="9" spans="1:31" ht="16.8" thickTop="1" thickBot="1" x14ac:dyDescent="0.35">
      <c r="D9" s="173">
        <v>6</v>
      </c>
      <c r="E9" s="174" t="s">
        <v>26</v>
      </c>
      <c r="F9" s="174" t="s">
        <v>111</v>
      </c>
      <c r="G9" s="183">
        <v>370</v>
      </c>
      <c r="H9" s="176" t="s">
        <v>125</v>
      </c>
      <c r="I9" s="176" t="s">
        <v>126</v>
      </c>
      <c r="J9" s="177" t="s">
        <v>54</v>
      </c>
      <c r="K9" s="178" t="s">
        <v>121</v>
      </c>
      <c r="L9" s="180" t="s">
        <v>90</v>
      </c>
      <c r="M9" s="181" t="s">
        <v>91</v>
      </c>
      <c r="N9" s="182" t="s">
        <v>124</v>
      </c>
      <c r="O9" s="185"/>
      <c r="AE9" s="168" t="s">
        <v>9</v>
      </c>
    </row>
    <row r="10" spans="1:31" ht="16.8" thickTop="1" thickBot="1" x14ac:dyDescent="0.35">
      <c r="D10" s="173">
        <v>7</v>
      </c>
      <c r="E10" s="174" t="s">
        <v>27</v>
      </c>
      <c r="F10" s="174" t="s">
        <v>119</v>
      </c>
      <c r="G10" s="183">
        <v>340</v>
      </c>
      <c r="H10" s="176" t="s">
        <v>125</v>
      </c>
      <c r="I10" s="176" t="s">
        <v>126</v>
      </c>
      <c r="J10" s="177" t="s">
        <v>54</v>
      </c>
      <c r="K10" s="178" t="s">
        <v>121</v>
      </c>
      <c r="L10" s="180" t="s">
        <v>115</v>
      </c>
      <c r="M10" s="181" t="s">
        <v>116</v>
      </c>
      <c r="N10" s="182" t="s">
        <v>741</v>
      </c>
    </row>
    <row r="11" spans="1:31" ht="16.8" thickTop="1" thickBot="1" x14ac:dyDescent="0.35">
      <c r="D11" s="173">
        <v>8</v>
      </c>
      <c r="E11" s="174" t="s">
        <v>28</v>
      </c>
      <c r="F11" s="174" t="s">
        <v>118</v>
      </c>
      <c r="G11" s="183">
        <v>340</v>
      </c>
      <c r="H11" s="176" t="s">
        <v>125</v>
      </c>
      <c r="I11" s="176" t="s">
        <v>126</v>
      </c>
      <c r="J11" s="177" t="s">
        <v>54</v>
      </c>
      <c r="K11" s="178" t="s">
        <v>121</v>
      </c>
      <c r="L11" s="186" t="s">
        <v>80</v>
      </c>
      <c r="M11" s="187" t="s">
        <v>84</v>
      </c>
      <c r="N11" s="188"/>
    </row>
    <row r="12" spans="1:31" ht="16.8" thickTop="1" thickBot="1" x14ac:dyDescent="0.35">
      <c r="D12" s="173">
        <v>9</v>
      </c>
      <c r="E12" s="174" t="s">
        <v>29</v>
      </c>
      <c r="F12" s="174" t="s">
        <v>135</v>
      </c>
      <c r="G12" s="183">
        <v>340</v>
      </c>
      <c r="H12" s="176" t="s">
        <v>125</v>
      </c>
      <c r="I12" s="176" t="s">
        <v>126</v>
      </c>
      <c r="J12" s="177" t="s">
        <v>54</v>
      </c>
      <c r="K12" s="178" t="s">
        <v>121</v>
      </c>
      <c r="L12" s="186" t="s">
        <v>86</v>
      </c>
      <c r="M12" s="187" t="s">
        <v>87</v>
      </c>
      <c r="N12" s="188"/>
    </row>
    <row r="13" spans="1:31" ht="16.8" thickTop="1" thickBot="1" x14ac:dyDescent="0.35">
      <c r="D13" s="173">
        <v>10</v>
      </c>
      <c r="E13" s="174" t="s">
        <v>30</v>
      </c>
      <c r="F13" s="174" t="s">
        <v>112</v>
      </c>
      <c r="G13" s="183">
        <v>230</v>
      </c>
      <c r="H13" s="176" t="s">
        <v>125</v>
      </c>
      <c r="I13" s="176" t="s">
        <v>126</v>
      </c>
      <c r="J13" s="177" t="s">
        <v>54</v>
      </c>
      <c r="K13" s="178" t="s">
        <v>121</v>
      </c>
      <c r="Q13" s="162"/>
      <c r="R13" s="162"/>
    </row>
    <row r="14" spans="1:31" ht="16.8" thickTop="1" thickBot="1" x14ac:dyDescent="0.35">
      <c r="D14" s="173">
        <v>11</v>
      </c>
      <c r="E14" s="174" t="s">
        <v>31</v>
      </c>
      <c r="F14" s="174" t="s">
        <v>107</v>
      </c>
      <c r="G14" s="183">
        <v>260</v>
      </c>
      <c r="H14" s="176" t="s">
        <v>125</v>
      </c>
      <c r="I14" s="176" t="s">
        <v>126</v>
      </c>
      <c r="J14" s="177" t="s">
        <v>54</v>
      </c>
      <c r="K14" s="178" t="s">
        <v>121</v>
      </c>
      <c r="P14" s="185"/>
    </row>
    <row r="15" spans="1:31" ht="16.8" thickTop="1" thickBot="1" x14ac:dyDescent="0.35">
      <c r="D15" s="173">
        <v>12</v>
      </c>
      <c r="E15" s="174" t="s">
        <v>32</v>
      </c>
      <c r="F15" s="174" t="s">
        <v>108</v>
      </c>
      <c r="G15" s="183">
        <v>260</v>
      </c>
      <c r="H15" s="176" t="s">
        <v>125</v>
      </c>
      <c r="I15" s="176" t="s">
        <v>126</v>
      </c>
      <c r="J15" s="177" t="s">
        <v>54</v>
      </c>
      <c r="K15" s="178" t="s">
        <v>121</v>
      </c>
    </row>
    <row r="16" spans="1:31" ht="16.8" thickTop="1" thickBot="1" x14ac:dyDescent="0.35">
      <c r="D16" s="173">
        <v>13</v>
      </c>
      <c r="E16" s="174" t="s">
        <v>33</v>
      </c>
      <c r="F16" s="174" t="s">
        <v>113</v>
      </c>
      <c r="G16" s="183">
        <v>300</v>
      </c>
      <c r="H16" s="176" t="s">
        <v>125</v>
      </c>
      <c r="I16" s="176" t="s">
        <v>126</v>
      </c>
      <c r="J16" s="177" t="s">
        <v>54</v>
      </c>
      <c r="K16" s="178" t="s">
        <v>121</v>
      </c>
    </row>
    <row r="17" spans="3:12" ht="16.8" thickTop="1" thickBot="1" x14ac:dyDescent="0.35">
      <c r="D17" s="173">
        <v>14</v>
      </c>
      <c r="E17" s="174" t="s">
        <v>34</v>
      </c>
      <c r="F17" s="174" t="s">
        <v>110</v>
      </c>
      <c r="G17" s="183">
        <v>350</v>
      </c>
      <c r="H17" s="176" t="s">
        <v>125</v>
      </c>
      <c r="I17" s="176" t="s">
        <v>126</v>
      </c>
      <c r="J17" s="177" t="s">
        <v>54</v>
      </c>
      <c r="K17" s="178" t="s">
        <v>121</v>
      </c>
    </row>
    <row r="18" spans="3:12" ht="16.8" thickTop="1" thickBot="1" x14ac:dyDescent="0.35">
      <c r="D18" s="173">
        <v>15</v>
      </c>
      <c r="E18" s="174" t="s">
        <v>35</v>
      </c>
      <c r="F18" s="174" t="s">
        <v>114</v>
      </c>
      <c r="G18" s="183">
        <v>370</v>
      </c>
      <c r="H18" s="176" t="s">
        <v>125</v>
      </c>
      <c r="I18" s="176" t="s">
        <v>126</v>
      </c>
      <c r="J18" s="177" t="s">
        <v>54</v>
      </c>
      <c r="K18" s="178" t="s">
        <v>121</v>
      </c>
    </row>
    <row r="19" spans="3:12" ht="16.8" thickTop="1" thickBot="1" x14ac:dyDescent="0.35">
      <c r="D19" s="173">
        <v>16</v>
      </c>
      <c r="E19" s="174" t="s">
        <v>36</v>
      </c>
      <c r="F19" s="174" t="s">
        <v>120</v>
      </c>
      <c r="G19" s="183">
        <v>340</v>
      </c>
      <c r="H19" s="176" t="s">
        <v>125</v>
      </c>
      <c r="I19" s="176" t="s">
        <v>126</v>
      </c>
      <c r="J19" s="177" t="s">
        <v>54</v>
      </c>
      <c r="K19" s="178" t="s">
        <v>121</v>
      </c>
    </row>
    <row r="20" spans="3:12" ht="16.8" thickTop="1" thickBot="1" x14ac:dyDescent="0.35">
      <c r="D20" s="173" t="s">
        <v>71</v>
      </c>
      <c r="E20" s="174" t="s">
        <v>56</v>
      </c>
      <c r="F20" s="174" t="s">
        <v>105</v>
      </c>
      <c r="G20" s="183">
        <v>180</v>
      </c>
      <c r="H20" s="176" t="s">
        <v>125</v>
      </c>
      <c r="I20" s="176" t="s">
        <v>126</v>
      </c>
      <c r="J20" s="177" t="s">
        <v>54</v>
      </c>
      <c r="K20" s="178" t="s">
        <v>121</v>
      </c>
    </row>
    <row r="21" spans="3:12" ht="16.8" thickTop="1" thickBot="1" x14ac:dyDescent="0.35">
      <c r="D21" s="189" t="s">
        <v>70</v>
      </c>
      <c r="E21" s="190" t="s">
        <v>55</v>
      </c>
      <c r="F21" s="174" t="s">
        <v>105</v>
      </c>
      <c r="G21" s="183">
        <v>180</v>
      </c>
      <c r="H21" s="176" t="s">
        <v>125</v>
      </c>
      <c r="I21" s="176" t="s">
        <v>126</v>
      </c>
      <c r="J21" s="177" t="s">
        <v>54</v>
      </c>
      <c r="K21" s="178" t="s">
        <v>121</v>
      </c>
    </row>
    <row r="22" spans="3:12" ht="16.8" thickTop="1" thickBot="1" x14ac:dyDescent="0.35">
      <c r="D22" s="173" t="s">
        <v>63</v>
      </c>
      <c r="E22" s="174" t="s">
        <v>57</v>
      </c>
      <c r="F22" s="174" t="s">
        <v>104</v>
      </c>
      <c r="G22" s="183">
        <v>230</v>
      </c>
      <c r="H22" s="176" t="s">
        <v>125</v>
      </c>
      <c r="I22" s="176" t="s">
        <v>126</v>
      </c>
      <c r="J22" s="177" t="s">
        <v>54</v>
      </c>
      <c r="K22" s="178" t="s">
        <v>121</v>
      </c>
    </row>
    <row r="23" spans="3:12" ht="16.8" thickTop="1" thickBot="1" x14ac:dyDescent="0.35">
      <c r="D23" s="189" t="s">
        <v>64</v>
      </c>
      <c r="E23" s="190" t="s">
        <v>58</v>
      </c>
      <c r="F23" s="174" t="s">
        <v>104</v>
      </c>
      <c r="G23" s="183">
        <v>230</v>
      </c>
      <c r="H23" s="176" t="s">
        <v>125</v>
      </c>
      <c r="I23" s="176" t="s">
        <v>126</v>
      </c>
      <c r="J23" s="177" t="s">
        <v>54</v>
      </c>
      <c r="K23" s="178" t="s">
        <v>121</v>
      </c>
    </row>
    <row r="24" spans="3:12" ht="16.8" thickTop="1" thickBot="1" x14ac:dyDescent="0.35">
      <c r="D24" s="173" t="s">
        <v>65</v>
      </c>
      <c r="E24" s="174" t="s">
        <v>59</v>
      </c>
      <c r="F24" s="174" t="s">
        <v>103</v>
      </c>
      <c r="G24" s="183">
        <v>250</v>
      </c>
      <c r="H24" s="176" t="s">
        <v>125</v>
      </c>
      <c r="I24" s="176" t="s">
        <v>126</v>
      </c>
      <c r="J24" s="177" t="s">
        <v>54</v>
      </c>
      <c r="K24" s="178" t="s">
        <v>121</v>
      </c>
    </row>
    <row r="25" spans="3:12" ht="16.8" thickTop="1" thickBot="1" x14ac:dyDescent="0.35">
      <c r="D25" s="189" t="s">
        <v>66</v>
      </c>
      <c r="E25" s="190" t="s">
        <v>60</v>
      </c>
      <c r="F25" s="174" t="s">
        <v>102</v>
      </c>
      <c r="G25" s="183">
        <v>250</v>
      </c>
      <c r="H25" s="176" t="s">
        <v>125</v>
      </c>
      <c r="I25" s="176" t="s">
        <v>126</v>
      </c>
      <c r="J25" s="177" t="s">
        <v>54</v>
      </c>
      <c r="K25" s="178" t="s">
        <v>121</v>
      </c>
    </row>
    <row r="26" spans="3:12" ht="16.8" thickTop="1" thickBot="1" x14ac:dyDescent="0.35">
      <c r="D26" s="173" t="s">
        <v>67</v>
      </c>
      <c r="E26" s="174" t="s">
        <v>61</v>
      </c>
      <c r="F26" s="174" t="s">
        <v>101</v>
      </c>
      <c r="G26" s="183">
        <v>330</v>
      </c>
      <c r="H26" s="176" t="s">
        <v>125</v>
      </c>
      <c r="I26" s="176" t="s">
        <v>126</v>
      </c>
      <c r="J26" s="177" t="s">
        <v>54</v>
      </c>
      <c r="K26" s="178" t="s">
        <v>121</v>
      </c>
    </row>
    <row r="27" spans="3:12" ht="16.8" thickTop="1" thickBot="1" x14ac:dyDescent="0.35">
      <c r="D27" s="189" t="s">
        <v>68</v>
      </c>
      <c r="E27" s="190" t="s">
        <v>62</v>
      </c>
      <c r="F27" s="174" t="s">
        <v>101</v>
      </c>
      <c r="G27" s="189">
        <v>330</v>
      </c>
      <c r="H27" s="176" t="s">
        <v>125</v>
      </c>
      <c r="I27" s="176" t="s">
        <v>126</v>
      </c>
      <c r="J27" s="177" t="s">
        <v>54</v>
      </c>
      <c r="K27" s="178" t="s">
        <v>121</v>
      </c>
    </row>
    <row r="28" spans="3:12" ht="16.8" thickTop="1" thickBot="1" x14ac:dyDescent="0.35">
      <c r="D28" s="189" t="s">
        <v>69</v>
      </c>
      <c r="E28" s="190" t="s">
        <v>73</v>
      </c>
      <c r="F28" s="174" t="s">
        <v>99</v>
      </c>
      <c r="G28" s="189">
        <v>290</v>
      </c>
      <c r="H28" s="176" t="s">
        <v>125</v>
      </c>
      <c r="I28" s="176" t="s">
        <v>126</v>
      </c>
      <c r="J28" s="177" t="s">
        <v>54</v>
      </c>
      <c r="K28" s="178" t="s">
        <v>121</v>
      </c>
    </row>
    <row r="29" spans="3:12" ht="16.8" thickTop="1" thickBot="1" x14ac:dyDescent="0.35">
      <c r="D29" s="173" t="s">
        <v>72</v>
      </c>
      <c r="E29" s="174" t="s">
        <v>74</v>
      </c>
      <c r="F29" s="174" t="s">
        <v>100</v>
      </c>
      <c r="G29" s="183">
        <v>290</v>
      </c>
      <c r="H29" s="176" t="s">
        <v>125</v>
      </c>
      <c r="I29" s="176" t="s">
        <v>126</v>
      </c>
      <c r="J29" s="177" t="s">
        <v>54</v>
      </c>
      <c r="K29" s="178" t="s">
        <v>121</v>
      </c>
    </row>
    <row r="30" spans="3:12" ht="16.2" thickTop="1" x14ac:dyDescent="0.3">
      <c r="D30" s="191"/>
      <c r="E30" s="192"/>
      <c r="F30" s="192"/>
      <c r="G30" s="191"/>
      <c r="H30" s="193"/>
      <c r="I30" s="193"/>
      <c r="J30" s="194"/>
      <c r="K30" s="195"/>
    </row>
    <row r="31" spans="3:12" ht="1.2" customHeight="1" x14ac:dyDescent="0.3"/>
    <row r="32" spans="3:12" ht="25.8" x14ac:dyDescent="0.3">
      <c r="C32" s="729" t="s">
        <v>42</v>
      </c>
      <c r="D32" s="730"/>
      <c r="E32" s="730"/>
      <c r="F32" s="730"/>
      <c r="G32" s="730"/>
      <c r="H32" s="730"/>
      <c r="I32" s="730"/>
      <c r="J32" s="730"/>
      <c r="K32" s="730"/>
      <c r="L32" s="199"/>
    </row>
    <row r="33" spans="1:31" ht="14.4" thickBot="1" x14ac:dyDescent="0.35">
      <c r="C33" s="730"/>
      <c r="D33" s="730"/>
      <c r="E33" s="730"/>
      <c r="F33" s="730"/>
      <c r="G33" s="730"/>
      <c r="H33" s="730"/>
      <c r="I33" s="730"/>
      <c r="J33" s="730"/>
      <c r="K33" s="730"/>
      <c r="L33" s="167"/>
    </row>
    <row r="34" spans="1:31" ht="16.8" thickTop="1" thickBot="1" x14ac:dyDescent="0.35">
      <c r="D34" s="173">
        <v>24</v>
      </c>
      <c r="E34" s="174" t="s">
        <v>47</v>
      </c>
      <c r="F34" s="174" t="s">
        <v>37</v>
      </c>
      <c r="G34" s="183">
        <v>280</v>
      </c>
      <c r="H34" s="176" t="s">
        <v>125</v>
      </c>
      <c r="I34" s="176" t="s">
        <v>126</v>
      </c>
      <c r="J34" s="177" t="s">
        <v>54</v>
      </c>
      <c r="K34" s="178" t="s">
        <v>121</v>
      </c>
    </row>
    <row r="35" spans="1:31" ht="16.8" thickTop="1" thickBot="1" x14ac:dyDescent="0.35">
      <c r="D35" s="173">
        <v>25</v>
      </c>
      <c r="E35" s="174" t="s">
        <v>48</v>
      </c>
      <c r="F35" s="174" t="s">
        <v>11</v>
      </c>
      <c r="G35" s="183">
        <v>330</v>
      </c>
      <c r="H35" s="176" t="s">
        <v>125</v>
      </c>
      <c r="I35" s="176" t="s">
        <v>126</v>
      </c>
      <c r="J35" s="177" t="s">
        <v>54</v>
      </c>
      <c r="K35" s="178" t="s">
        <v>121</v>
      </c>
    </row>
    <row r="36" spans="1:31" ht="16.8" thickTop="1" thickBot="1" x14ac:dyDescent="0.35">
      <c r="D36" s="173">
        <v>26</v>
      </c>
      <c r="E36" s="174" t="s">
        <v>49</v>
      </c>
      <c r="F36" s="174" t="s">
        <v>12</v>
      </c>
      <c r="G36" s="183">
        <v>340</v>
      </c>
      <c r="H36" s="176" t="s">
        <v>125</v>
      </c>
      <c r="I36" s="176" t="s">
        <v>126</v>
      </c>
      <c r="J36" s="177" t="s">
        <v>54</v>
      </c>
      <c r="K36" s="178" t="s">
        <v>121</v>
      </c>
    </row>
    <row r="37" spans="1:31" ht="16.8" thickTop="1" thickBot="1" x14ac:dyDescent="0.35">
      <c r="D37" s="173">
        <v>27</v>
      </c>
      <c r="E37" s="174" t="s">
        <v>50</v>
      </c>
      <c r="F37" s="174" t="s">
        <v>13</v>
      </c>
      <c r="G37" s="183">
        <v>400</v>
      </c>
      <c r="H37" s="176" t="s">
        <v>125</v>
      </c>
      <c r="I37" s="176" t="s">
        <v>126</v>
      </c>
      <c r="J37" s="177" t="s">
        <v>54</v>
      </c>
      <c r="K37" s="178" t="s">
        <v>121</v>
      </c>
    </row>
    <row r="38" spans="1:31" ht="16.8" thickTop="1" thickBot="1" x14ac:dyDescent="0.35">
      <c r="D38" s="173">
        <v>28</v>
      </c>
      <c r="E38" s="174" t="s">
        <v>51</v>
      </c>
      <c r="F38" s="174" t="s">
        <v>14</v>
      </c>
      <c r="G38" s="183">
        <v>430</v>
      </c>
      <c r="H38" s="176" t="s">
        <v>125</v>
      </c>
      <c r="I38" s="176" t="s">
        <v>126</v>
      </c>
      <c r="J38" s="177" t="s">
        <v>54</v>
      </c>
      <c r="K38" s="178" t="s">
        <v>121</v>
      </c>
    </row>
    <row r="39" spans="1:31" ht="14.4" thickTop="1" x14ac:dyDescent="0.3"/>
    <row r="40" spans="1:31" ht="15" customHeight="1" x14ac:dyDescent="0.3">
      <c r="D40" s="200"/>
      <c r="E40" s="201" t="s">
        <v>98</v>
      </c>
      <c r="F40" s="735" t="s">
        <v>827</v>
      </c>
      <c r="G40" s="735"/>
      <c r="H40" s="735"/>
      <c r="I40" s="735"/>
      <c r="J40" s="735"/>
      <c r="K40" s="735"/>
    </row>
    <row r="41" spans="1:31" ht="15" customHeight="1" x14ac:dyDescent="0.3">
      <c r="D41" s="503" t="s">
        <v>379</v>
      </c>
      <c r="E41" s="202" t="s">
        <v>365</v>
      </c>
      <c r="F41" s="735"/>
      <c r="G41" s="735"/>
      <c r="H41" s="735"/>
      <c r="I41" s="735"/>
      <c r="J41" s="735"/>
      <c r="K41" s="735"/>
      <c r="AE41" s="162" t="s">
        <v>43</v>
      </c>
    </row>
    <row r="42" spans="1:31" ht="34.5" customHeight="1" thickBot="1" x14ac:dyDescent="0.45">
      <c r="C42" s="203"/>
      <c r="D42" s="203"/>
      <c r="E42" s="204" t="s">
        <v>21</v>
      </c>
      <c r="G42" s="197" t="str">
        <f>+H4</f>
        <v>Debi van Wyk</v>
      </c>
      <c r="H42" s="197" t="str">
        <f>+I4</f>
        <v>Moya Truter</v>
      </c>
      <c r="I42" s="197" t="s">
        <v>15</v>
      </c>
      <c r="J42" s="205"/>
      <c r="K42" s="206"/>
      <c r="AD42" s="161" t="s">
        <v>44</v>
      </c>
    </row>
    <row r="43" spans="1:31" ht="19.2" thickTop="1" thickBot="1" x14ac:dyDescent="0.4">
      <c r="C43" s="207"/>
      <c r="D43" s="208"/>
      <c r="E43" s="209" t="str">
        <f>+F4</f>
        <v>DSA Prelim Test 4 2020</v>
      </c>
      <c r="G43" s="210" t="str">
        <f>+J4</f>
        <v>C</v>
      </c>
      <c r="H43" s="210" t="str">
        <f>+K4</f>
        <v>B</v>
      </c>
      <c r="I43" s="210">
        <f>+G4</f>
        <v>230</v>
      </c>
      <c r="J43" s="211"/>
      <c r="K43" s="212"/>
    </row>
    <row r="44" spans="1:31" ht="16.8" thickTop="1" thickBot="1" x14ac:dyDescent="0.35">
      <c r="C44" s="213" t="s">
        <v>0</v>
      </c>
      <c r="D44" s="214" t="s">
        <v>1</v>
      </c>
      <c r="E44" s="213" t="s">
        <v>2</v>
      </c>
      <c r="F44" s="213" t="s">
        <v>3</v>
      </c>
      <c r="G44" s="213" t="s">
        <v>4</v>
      </c>
      <c r="H44" s="213" t="s">
        <v>5</v>
      </c>
      <c r="I44" s="213" t="s">
        <v>6</v>
      </c>
      <c r="J44" s="215" t="s">
        <v>7</v>
      </c>
      <c r="K44" s="216" t="s">
        <v>8</v>
      </c>
    </row>
    <row r="45" spans="1:31" s="390" customFormat="1" ht="15" customHeight="1" thickBot="1" x14ac:dyDescent="0.35">
      <c r="A45" s="501">
        <f>K45</f>
        <v>1</v>
      </c>
      <c r="B45" s="389">
        <v>1</v>
      </c>
      <c r="C45" s="504" t="s">
        <v>9</v>
      </c>
      <c r="D45" s="505" t="s">
        <v>146</v>
      </c>
      <c r="E45" s="483" t="s">
        <v>147</v>
      </c>
      <c r="F45" s="483" t="s">
        <v>147</v>
      </c>
      <c r="G45" s="506">
        <v>168.5</v>
      </c>
      <c r="H45" s="506">
        <v>167</v>
      </c>
      <c r="I45" s="507">
        <f t="shared" ref="I45:I76" si="0">+G45+H45</f>
        <v>335.5</v>
      </c>
      <c r="J45" s="508">
        <f t="shared" ref="J45:J76" si="1">+TRUNC(I45/2/$I$43,5)</f>
        <v>0.72933999999999999</v>
      </c>
      <c r="K45" s="153">
        <f t="shared" ref="K45:K76" si="2">IFERROR(RANK(I45,$I$45:$I$104,0),"")</f>
        <v>1</v>
      </c>
      <c r="AE45" s="509"/>
    </row>
    <row r="46" spans="1:31" s="390" customFormat="1" ht="15" customHeight="1" thickBot="1" x14ac:dyDescent="0.35">
      <c r="A46" s="501">
        <f t="shared" ref="A46:A82" si="3">K46</f>
        <v>2</v>
      </c>
      <c r="B46" s="389">
        <v>2</v>
      </c>
      <c r="C46" s="504" t="s">
        <v>115</v>
      </c>
      <c r="D46" s="505" t="s">
        <v>590</v>
      </c>
      <c r="E46" s="483" t="s">
        <v>591</v>
      </c>
      <c r="F46" s="483" t="s">
        <v>591</v>
      </c>
      <c r="G46" s="506">
        <v>172.5</v>
      </c>
      <c r="H46" s="506">
        <v>162.5</v>
      </c>
      <c r="I46" s="507">
        <f t="shared" si="0"/>
        <v>335</v>
      </c>
      <c r="J46" s="508">
        <f t="shared" si="1"/>
        <v>0.72826000000000002</v>
      </c>
      <c r="K46" s="153">
        <f t="shared" si="2"/>
        <v>2</v>
      </c>
      <c r="AE46" s="509"/>
    </row>
    <row r="47" spans="1:31" s="390" customFormat="1" ht="15" customHeight="1" thickBot="1" x14ac:dyDescent="0.35">
      <c r="A47" s="501">
        <f t="shared" si="3"/>
        <v>3</v>
      </c>
      <c r="B47" s="389">
        <v>3</v>
      </c>
      <c r="C47" s="504" t="s">
        <v>115</v>
      </c>
      <c r="D47" s="505" t="s">
        <v>592</v>
      </c>
      <c r="E47" s="483" t="s">
        <v>593</v>
      </c>
      <c r="F47" s="483" t="s">
        <v>593</v>
      </c>
      <c r="G47" s="506">
        <v>169</v>
      </c>
      <c r="H47" s="506">
        <v>164.5</v>
      </c>
      <c r="I47" s="507">
        <f t="shared" si="0"/>
        <v>333.5</v>
      </c>
      <c r="J47" s="508">
        <f t="shared" si="1"/>
        <v>0.72499999999999998</v>
      </c>
      <c r="K47" s="153">
        <f t="shared" si="2"/>
        <v>3</v>
      </c>
      <c r="AE47" s="509"/>
    </row>
    <row r="48" spans="1:31" s="382" customFormat="1" ht="15" customHeight="1" thickBot="1" x14ac:dyDescent="0.35">
      <c r="A48" s="501">
        <f t="shared" si="3"/>
        <v>4</v>
      </c>
      <c r="B48" s="389">
        <v>4</v>
      </c>
      <c r="C48" s="138" t="s">
        <v>90</v>
      </c>
      <c r="D48" s="659" t="s">
        <v>516</v>
      </c>
      <c r="E48" s="510" t="s">
        <v>517</v>
      </c>
      <c r="F48" s="510" t="s">
        <v>518</v>
      </c>
      <c r="G48" s="511">
        <v>166</v>
      </c>
      <c r="H48" s="511">
        <v>159</v>
      </c>
      <c r="I48" s="507">
        <f t="shared" si="0"/>
        <v>325</v>
      </c>
      <c r="J48" s="152">
        <f t="shared" si="1"/>
        <v>0.70652000000000004</v>
      </c>
      <c r="K48" s="153">
        <f t="shared" si="2"/>
        <v>4</v>
      </c>
      <c r="AE48" s="512"/>
    </row>
    <row r="49" spans="1:31" s="382" customFormat="1" ht="15" customHeight="1" thickBot="1" x14ac:dyDescent="0.35">
      <c r="A49" s="501">
        <f t="shared" si="3"/>
        <v>5</v>
      </c>
      <c r="B49" s="389">
        <v>5</v>
      </c>
      <c r="C49" s="486" t="s">
        <v>115</v>
      </c>
      <c r="D49" s="660" t="s">
        <v>583</v>
      </c>
      <c r="E49" s="487" t="s">
        <v>584</v>
      </c>
      <c r="F49" s="487" t="s">
        <v>585</v>
      </c>
      <c r="G49" s="513">
        <v>167.5</v>
      </c>
      <c r="H49" s="513">
        <v>157</v>
      </c>
      <c r="I49" s="155">
        <f t="shared" si="0"/>
        <v>324.5</v>
      </c>
      <c r="J49" s="471">
        <f t="shared" si="1"/>
        <v>0.70543</v>
      </c>
      <c r="K49" s="468">
        <f t="shared" si="2"/>
        <v>5</v>
      </c>
      <c r="AE49" s="512"/>
    </row>
    <row r="50" spans="1:31" s="382" customFormat="1" ht="15" customHeight="1" thickBot="1" x14ac:dyDescent="0.35">
      <c r="A50" s="501">
        <f t="shared" si="3"/>
        <v>5</v>
      </c>
      <c r="B50" s="389">
        <v>6</v>
      </c>
      <c r="C50" s="486" t="s">
        <v>115</v>
      </c>
      <c r="D50" s="660" t="s">
        <v>586</v>
      </c>
      <c r="E50" s="487" t="s">
        <v>587</v>
      </c>
      <c r="F50" s="487" t="s">
        <v>587</v>
      </c>
      <c r="G50" s="513">
        <v>165.5</v>
      </c>
      <c r="H50" s="513">
        <v>159</v>
      </c>
      <c r="I50" s="155">
        <f t="shared" si="0"/>
        <v>324.5</v>
      </c>
      <c r="J50" s="471">
        <f t="shared" si="1"/>
        <v>0.70543</v>
      </c>
      <c r="K50" s="468">
        <f t="shared" si="2"/>
        <v>5</v>
      </c>
      <c r="AE50" s="512"/>
    </row>
    <row r="51" spans="1:31" s="382" customFormat="1" ht="15" customHeight="1" thickBot="1" x14ac:dyDescent="0.35">
      <c r="A51" s="501">
        <f t="shared" si="3"/>
        <v>7</v>
      </c>
      <c r="B51" s="389">
        <v>7</v>
      </c>
      <c r="C51" s="504" t="s">
        <v>9</v>
      </c>
      <c r="D51" s="514" t="s">
        <v>148</v>
      </c>
      <c r="E51" s="139" t="s">
        <v>149</v>
      </c>
      <c r="F51" s="139" t="s">
        <v>150</v>
      </c>
      <c r="G51" s="515">
        <v>163.5</v>
      </c>
      <c r="H51" s="515">
        <v>157</v>
      </c>
      <c r="I51" s="155">
        <f t="shared" si="0"/>
        <v>320.5</v>
      </c>
      <c r="J51" s="516">
        <f t="shared" si="1"/>
        <v>0.69672999999999996</v>
      </c>
      <c r="K51" s="154">
        <f t="shared" si="2"/>
        <v>7</v>
      </c>
      <c r="AE51" s="512"/>
    </row>
    <row r="52" spans="1:31" s="381" customFormat="1" ht="15" customHeight="1" thickBot="1" x14ac:dyDescent="0.35">
      <c r="A52" s="517">
        <f t="shared" si="3"/>
        <v>8</v>
      </c>
      <c r="B52" s="379">
        <v>8</v>
      </c>
      <c r="C52" s="486" t="s">
        <v>115</v>
      </c>
      <c r="D52" s="660" t="s">
        <v>588</v>
      </c>
      <c r="E52" s="487" t="s">
        <v>589</v>
      </c>
      <c r="F52" s="487" t="s">
        <v>589</v>
      </c>
      <c r="G52" s="513">
        <v>166.5</v>
      </c>
      <c r="H52" s="513">
        <v>153</v>
      </c>
      <c r="I52" s="470">
        <f t="shared" si="0"/>
        <v>319.5</v>
      </c>
      <c r="J52" s="471">
        <f t="shared" si="1"/>
        <v>0.69455999999999996</v>
      </c>
      <c r="K52" s="468">
        <f t="shared" si="2"/>
        <v>8</v>
      </c>
      <c r="AE52" s="449"/>
    </row>
    <row r="53" spans="1:31" s="382" customFormat="1" ht="15" customHeight="1" thickBot="1" x14ac:dyDescent="0.35">
      <c r="A53" s="501">
        <f t="shared" si="3"/>
        <v>9</v>
      </c>
      <c r="B53" s="389">
        <v>9</v>
      </c>
      <c r="C53" s="504" t="s">
        <v>82</v>
      </c>
      <c r="D53" s="518" t="s">
        <v>386</v>
      </c>
      <c r="E53" s="519" t="s">
        <v>387</v>
      </c>
      <c r="F53" s="519" t="s">
        <v>398</v>
      </c>
      <c r="G53" s="515">
        <v>151</v>
      </c>
      <c r="H53" s="515">
        <v>162</v>
      </c>
      <c r="I53" s="507">
        <f t="shared" si="0"/>
        <v>313</v>
      </c>
      <c r="J53" s="508">
        <f t="shared" si="1"/>
        <v>0.68042999999999998</v>
      </c>
      <c r="K53" s="153">
        <f t="shared" si="2"/>
        <v>9</v>
      </c>
      <c r="AE53" s="512"/>
    </row>
    <row r="54" spans="1:31" s="382" customFormat="1" ht="15" customHeight="1" thickBot="1" x14ac:dyDescent="0.35">
      <c r="A54" s="501">
        <f t="shared" si="3"/>
        <v>10</v>
      </c>
      <c r="B54" s="389">
        <v>10</v>
      </c>
      <c r="C54" s="520" t="s">
        <v>9</v>
      </c>
      <c r="D54" s="521" t="s">
        <v>151</v>
      </c>
      <c r="E54" s="484" t="s">
        <v>152</v>
      </c>
      <c r="F54" s="484" t="s">
        <v>152</v>
      </c>
      <c r="G54" s="522">
        <v>158</v>
      </c>
      <c r="H54" s="522">
        <v>154.5</v>
      </c>
      <c r="I54" s="155">
        <f t="shared" si="0"/>
        <v>312.5</v>
      </c>
      <c r="J54" s="523">
        <f t="shared" si="1"/>
        <v>0.67934000000000005</v>
      </c>
      <c r="K54" s="157">
        <f t="shared" si="2"/>
        <v>10</v>
      </c>
      <c r="AE54" s="512"/>
    </row>
    <row r="55" spans="1:31" s="382" customFormat="1" ht="15" customHeight="1" x14ac:dyDescent="0.3">
      <c r="A55" s="501">
        <f t="shared" si="3"/>
        <v>11</v>
      </c>
      <c r="B55" s="389">
        <v>11</v>
      </c>
      <c r="C55" s="138" t="s">
        <v>80</v>
      </c>
      <c r="D55" s="661" t="s">
        <v>742</v>
      </c>
      <c r="E55" s="473" t="s">
        <v>743</v>
      </c>
      <c r="F55" s="473" t="s">
        <v>744</v>
      </c>
      <c r="G55" s="511">
        <v>157</v>
      </c>
      <c r="H55" s="511">
        <v>151.5</v>
      </c>
      <c r="I55" s="507">
        <f t="shared" si="0"/>
        <v>308.5</v>
      </c>
      <c r="J55" s="152">
        <f t="shared" si="1"/>
        <v>0.67064999999999997</v>
      </c>
      <c r="K55" s="153">
        <f t="shared" si="2"/>
        <v>11</v>
      </c>
      <c r="AE55" s="512"/>
    </row>
    <row r="56" spans="1:31" s="382" customFormat="1" ht="15" customHeight="1" x14ac:dyDescent="0.3">
      <c r="A56" s="501">
        <f t="shared" si="3"/>
        <v>12</v>
      </c>
      <c r="B56" s="389">
        <v>12</v>
      </c>
      <c r="C56" s="520" t="s">
        <v>9</v>
      </c>
      <c r="D56" s="524" t="s">
        <v>153</v>
      </c>
      <c r="E56" s="131" t="s">
        <v>154</v>
      </c>
      <c r="F56" s="131" t="s">
        <v>155</v>
      </c>
      <c r="G56" s="525">
        <v>152.5</v>
      </c>
      <c r="H56" s="525">
        <v>152.5</v>
      </c>
      <c r="I56" s="155">
        <f t="shared" si="0"/>
        <v>305</v>
      </c>
      <c r="J56" s="523">
        <f t="shared" si="1"/>
        <v>0.66303999999999996</v>
      </c>
      <c r="K56" s="157">
        <f t="shared" si="2"/>
        <v>12</v>
      </c>
      <c r="AE56" s="512"/>
    </row>
    <row r="57" spans="1:31" s="382" customFormat="1" ht="15" customHeight="1" x14ac:dyDescent="0.3">
      <c r="A57" s="501">
        <f t="shared" si="3"/>
        <v>13</v>
      </c>
      <c r="B57" s="389">
        <v>13</v>
      </c>
      <c r="C57" s="520" t="s">
        <v>9</v>
      </c>
      <c r="D57" s="524" t="s">
        <v>156</v>
      </c>
      <c r="E57" s="131" t="s">
        <v>157</v>
      </c>
      <c r="F57" s="131" t="s">
        <v>157</v>
      </c>
      <c r="G57" s="526">
        <v>157</v>
      </c>
      <c r="H57" s="526">
        <v>147</v>
      </c>
      <c r="I57" s="155">
        <f t="shared" si="0"/>
        <v>304</v>
      </c>
      <c r="J57" s="523">
        <f t="shared" si="1"/>
        <v>0.66086</v>
      </c>
      <c r="K57" s="157">
        <f t="shared" si="2"/>
        <v>13</v>
      </c>
      <c r="AE57" s="512"/>
    </row>
    <row r="58" spans="1:31" s="382" customFormat="1" ht="15" customHeight="1" x14ac:dyDescent="0.3">
      <c r="A58" s="501">
        <f t="shared" si="3"/>
        <v>13</v>
      </c>
      <c r="B58" s="389">
        <v>14</v>
      </c>
      <c r="C58" s="520" t="s">
        <v>9</v>
      </c>
      <c r="D58" s="524" t="s">
        <v>158</v>
      </c>
      <c r="E58" s="131" t="s">
        <v>159</v>
      </c>
      <c r="F58" s="131" t="s">
        <v>147</v>
      </c>
      <c r="G58" s="525">
        <v>153</v>
      </c>
      <c r="H58" s="525">
        <v>151</v>
      </c>
      <c r="I58" s="155">
        <f t="shared" si="0"/>
        <v>304</v>
      </c>
      <c r="J58" s="523">
        <f t="shared" si="1"/>
        <v>0.66086</v>
      </c>
      <c r="K58" s="157">
        <f t="shared" si="2"/>
        <v>13</v>
      </c>
      <c r="AE58" s="512"/>
    </row>
    <row r="59" spans="1:31" s="382" customFormat="1" ht="15" customHeight="1" x14ac:dyDescent="0.3">
      <c r="A59" s="501">
        <f t="shared" si="3"/>
        <v>15</v>
      </c>
      <c r="B59" s="389">
        <v>15</v>
      </c>
      <c r="C59" s="504" t="s">
        <v>82</v>
      </c>
      <c r="D59" s="527" t="s">
        <v>388</v>
      </c>
      <c r="E59" s="528" t="s">
        <v>389</v>
      </c>
      <c r="F59" s="528" t="s">
        <v>398</v>
      </c>
      <c r="G59" s="515">
        <v>148</v>
      </c>
      <c r="H59" s="515">
        <v>152.5</v>
      </c>
      <c r="I59" s="507">
        <f t="shared" si="0"/>
        <v>300.5</v>
      </c>
      <c r="J59" s="516">
        <f t="shared" si="1"/>
        <v>0.65325999999999995</v>
      </c>
      <c r="K59" s="154">
        <f t="shared" si="2"/>
        <v>15</v>
      </c>
      <c r="AE59" s="512"/>
    </row>
    <row r="60" spans="1:31" s="382" customFormat="1" ht="15" customHeight="1" x14ac:dyDescent="0.3">
      <c r="A60" s="501">
        <f t="shared" si="3"/>
        <v>16</v>
      </c>
      <c r="B60" s="389">
        <v>16</v>
      </c>
      <c r="C60" s="520" t="s">
        <v>82</v>
      </c>
      <c r="D60" s="529" t="s">
        <v>390</v>
      </c>
      <c r="E60" s="530" t="s">
        <v>391</v>
      </c>
      <c r="F60" s="530" t="s">
        <v>398</v>
      </c>
      <c r="G60" s="522">
        <v>153</v>
      </c>
      <c r="H60" s="522">
        <v>145</v>
      </c>
      <c r="I60" s="155">
        <f t="shared" si="0"/>
        <v>298</v>
      </c>
      <c r="J60" s="531">
        <f t="shared" si="1"/>
        <v>0.64781999999999995</v>
      </c>
      <c r="K60" s="468">
        <f t="shared" si="2"/>
        <v>16</v>
      </c>
      <c r="AE60" s="512"/>
    </row>
    <row r="61" spans="1:31" s="382" customFormat="1" ht="15" customHeight="1" x14ac:dyDescent="0.3">
      <c r="A61" s="501">
        <f t="shared" si="3"/>
        <v>17</v>
      </c>
      <c r="B61" s="389">
        <v>17</v>
      </c>
      <c r="C61" s="520" t="s">
        <v>82</v>
      </c>
      <c r="D61" s="529" t="s">
        <v>392</v>
      </c>
      <c r="E61" s="529" t="s">
        <v>393</v>
      </c>
      <c r="F61" s="530" t="s">
        <v>398</v>
      </c>
      <c r="G61" s="525">
        <v>151</v>
      </c>
      <c r="H61" s="525">
        <v>146</v>
      </c>
      <c r="I61" s="155">
        <f t="shared" si="0"/>
        <v>297</v>
      </c>
      <c r="J61" s="531">
        <f t="shared" si="1"/>
        <v>0.64564999999999995</v>
      </c>
      <c r="K61" s="468">
        <f t="shared" si="2"/>
        <v>17</v>
      </c>
      <c r="AE61" s="512"/>
    </row>
    <row r="62" spans="1:31" s="534" customFormat="1" ht="15" customHeight="1" x14ac:dyDescent="0.3">
      <c r="A62" s="532">
        <f t="shared" si="3"/>
        <v>18</v>
      </c>
      <c r="B62" s="533">
        <v>18</v>
      </c>
      <c r="C62" s="520" t="s">
        <v>9</v>
      </c>
      <c r="D62" s="524" t="s">
        <v>160</v>
      </c>
      <c r="E62" s="131" t="s">
        <v>161</v>
      </c>
      <c r="F62" s="131" t="s">
        <v>162</v>
      </c>
      <c r="G62" s="522">
        <v>144</v>
      </c>
      <c r="H62" s="522">
        <v>149</v>
      </c>
      <c r="I62" s="155">
        <f t="shared" si="0"/>
        <v>293</v>
      </c>
      <c r="J62" s="523">
        <f t="shared" si="1"/>
        <v>0.63695000000000002</v>
      </c>
      <c r="K62" s="157">
        <f t="shared" si="2"/>
        <v>18</v>
      </c>
      <c r="AE62" s="535"/>
    </row>
    <row r="63" spans="1:31" s="382" customFormat="1" ht="15" customHeight="1" x14ac:dyDescent="0.3">
      <c r="A63" s="501">
        <f t="shared" si="3"/>
        <v>19</v>
      </c>
      <c r="B63" s="389">
        <v>19</v>
      </c>
      <c r="C63" s="138" t="s">
        <v>90</v>
      </c>
      <c r="D63" s="661" t="s">
        <v>513</v>
      </c>
      <c r="E63" s="473" t="s">
        <v>514</v>
      </c>
      <c r="F63" s="473" t="s">
        <v>515</v>
      </c>
      <c r="G63" s="511">
        <v>145</v>
      </c>
      <c r="H63" s="511">
        <v>146.5</v>
      </c>
      <c r="I63" s="507">
        <f t="shared" si="0"/>
        <v>291.5</v>
      </c>
      <c r="J63" s="152">
        <f t="shared" si="1"/>
        <v>0.63368999999999998</v>
      </c>
      <c r="K63" s="153">
        <f t="shared" si="2"/>
        <v>19</v>
      </c>
      <c r="AE63" s="512"/>
    </row>
    <row r="64" spans="1:31" s="534" customFormat="1" ht="15" customHeight="1" x14ac:dyDescent="0.3">
      <c r="A64" s="532">
        <f t="shared" si="3"/>
        <v>20</v>
      </c>
      <c r="B64" s="533">
        <v>20</v>
      </c>
      <c r="C64" s="137" t="s">
        <v>90</v>
      </c>
      <c r="D64" s="584" t="s">
        <v>504</v>
      </c>
      <c r="E64" s="456" t="s">
        <v>505</v>
      </c>
      <c r="F64" s="456" t="s">
        <v>506</v>
      </c>
      <c r="G64" s="536">
        <v>147.5</v>
      </c>
      <c r="H64" s="536">
        <v>143.5</v>
      </c>
      <c r="I64" s="155">
        <f t="shared" si="0"/>
        <v>291</v>
      </c>
      <c r="J64" s="156">
        <f t="shared" si="1"/>
        <v>0.63260000000000005</v>
      </c>
      <c r="K64" s="157">
        <f t="shared" si="2"/>
        <v>20</v>
      </c>
      <c r="AE64" s="535"/>
    </row>
    <row r="65" spans="1:31" s="382" customFormat="1" ht="15" customHeight="1" x14ac:dyDescent="0.3">
      <c r="A65" s="501">
        <f t="shared" si="3"/>
        <v>21</v>
      </c>
      <c r="B65" s="389">
        <v>21</v>
      </c>
      <c r="C65" s="520" t="s">
        <v>9</v>
      </c>
      <c r="D65" s="524" t="s">
        <v>163</v>
      </c>
      <c r="E65" s="131" t="s">
        <v>164</v>
      </c>
      <c r="F65" s="131" t="s">
        <v>164</v>
      </c>
      <c r="G65" s="522">
        <v>148</v>
      </c>
      <c r="H65" s="522">
        <v>141.5</v>
      </c>
      <c r="I65" s="155">
        <f t="shared" si="0"/>
        <v>289.5</v>
      </c>
      <c r="J65" s="523">
        <f t="shared" si="1"/>
        <v>0.62934000000000001</v>
      </c>
      <c r="K65" s="157">
        <f t="shared" si="2"/>
        <v>21</v>
      </c>
      <c r="AE65" s="512"/>
    </row>
    <row r="66" spans="1:31" s="382" customFormat="1" ht="15" customHeight="1" x14ac:dyDescent="0.3">
      <c r="A66" s="501">
        <f t="shared" si="3"/>
        <v>22</v>
      </c>
      <c r="B66" s="389">
        <v>22</v>
      </c>
      <c r="C66" s="520" t="s">
        <v>82</v>
      </c>
      <c r="D66" s="529" t="s">
        <v>394</v>
      </c>
      <c r="E66" s="530" t="s">
        <v>395</v>
      </c>
      <c r="F66" s="530" t="s">
        <v>398</v>
      </c>
      <c r="G66" s="522">
        <v>137</v>
      </c>
      <c r="H66" s="522">
        <v>138.5</v>
      </c>
      <c r="I66" s="155">
        <f t="shared" si="0"/>
        <v>275.5</v>
      </c>
      <c r="J66" s="531">
        <f t="shared" si="1"/>
        <v>0.59891000000000005</v>
      </c>
      <c r="K66" s="468">
        <f t="shared" si="2"/>
        <v>22</v>
      </c>
      <c r="AE66" s="512"/>
    </row>
    <row r="67" spans="1:31" s="382" customFormat="1" ht="15" customHeight="1" x14ac:dyDescent="0.3">
      <c r="A67" s="501">
        <f t="shared" si="3"/>
        <v>23</v>
      </c>
      <c r="B67" s="389">
        <v>23</v>
      </c>
      <c r="C67" s="520" t="s">
        <v>9</v>
      </c>
      <c r="D67" s="524" t="s">
        <v>165</v>
      </c>
      <c r="E67" s="131" t="s">
        <v>166</v>
      </c>
      <c r="F67" s="131" t="s">
        <v>166</v>
      </c>
      <c r="G67" s="522">
        <v>138</v>
      </c>
      <c r="H67" s="522">
        <v>135.5</v>
      </c>
      <c r="I67" s="155">
        <f t="shared" si="0"/>
        <v>273.5</v>
      </c>
      <c r="J67" s="523">
        <f t="shared" si="1"/>
        <v>0.59455999999999998</v>
      </c>
      <c r="K67" s="157">
        <f t="shared" si="2"/>
        <v>23</v>
      </c>
      <c r="AE67" s="512"/>
    </row>
    <row r="68" spans="1:31" s="382" customFormat="1" ht="15" customHeight="1" x14ac:dyDescent="0.3">
      <c r="A68" s="501">
        <f t="shared" si="3"/>
        <v>24</v>
      </c>
      <c r="B68" s="389">
        <v>24</v>
      </c>
      <c r="C68" s="520" t="s">
        <v>90</v>
      </c>
      <c r="D68" s="537" t="s">
        <v>498</v>
      </c>
      <c r="E68" s="538" t="s">
        <v>499</v>
      </c>
      <c r="F68" s="538" t="s">
        <v>500</v>
      </c>
      <c r="G68" s="525">
        <v>136</v>
      </c>
      <c r="H68" s="525">
        <v>137</v>
      </c>
      <c r="I68" s="155">
        <f t="shared" si="0"/>
        <v>273</v>
      </c>
      <c r="J68" s="531">
        <f t="shared" si="1"/>
        <v>0.59347000000000005</v>
      </c>
      <c r="K68" s="468">
        <f t="shared" si="2"/>
        <v>24</v>
      </c>
      <c r="AE68" s="512"/>
    </row>
    <row r="69" spans="1:31" s="382" customFormat="1" ht="15" customHeight="1" x14ac:dyDescent="0.3">
      <c r="A69" s="501">
        <f t="shared" si="3"/>
        <v>25</v>
      </c>
      <c r="B69" s="389">
        <v>25</v>
      </c>
      <c r="C69" s="137" t="s">
        <v>90</v>
      </c>
      <c r="D69" s="584" t="s">
        <v>501</v>
      </c>
      <c r="E69" s="456" t="s">
        <v>502</v>
      </c>
      <c r="F69" s="456" t="s">
        <v>503</v>
      </c>
      <c r="G69" s="536">
        <v>133.5</v>
      </c>
      <c r="H69" s="536">
        <v>139</v>
      </c>
      <c r="I69" s="155">
        <f t="shared" si="0"/>
        <v>272.5</v>
      </c>
      <c r="J69" s="156">
        <f t="shared" si="1"/>
        <v>0.59238999999999997</v>
      </c>
      <c r="K69" s="157">
        <f t="shared" si="2"/>
        <v>25</v>
      </c>
      <c r="AE69" s="512"/>
    </row>
    <row r="70" spans="1:31" s="382" customFormat="1" ht="15" customHeight="1" x14ac:dyDescent="0.3">
      <c r="A70" s="501">
        <f t="shared" si="3"/>
        <v>26</v>
      </c>
      <c r="B70" s="389">
        <v>26</v>
      </c>
      <c r="C70" s="520" t="s">
        <v>90</v>
      </c>
      <c r="D70" s="537" t="s">
        <v>519</v>
      </c>
      <c r="E70" s="538" t="s">
        <v>520</v>
      </c>
      <c r="F70" s="538" t="s">
        <v>521</v>
      </c>
      <c r="G70" s="525">
        <v>133</v>
      </c>
      <c r="H70" s="525">
        <v>137.5</v>
      </c>
      <c r="I70" s="155">
        <f t="shared" si="0"/>
        <v>270.5</v>
      </c>
      <c r="J70" s="531">
        <f t="shared" si="1"/>
        <v>0.58804000000000001</v>
      </c>
      <c r="K70" s="468">
        <f t="shared" si="2"/>
        <v>26</v>
      </c>
      <c r="AE70" s="512"/>
    </row>
    <row r="71" spans="1:31" s="382" customFormat="1" ht="15" customHeight="1" x14ac:dyDescent="0.3">
      <c r="A71" s="501">
        <f t="shared" si="3"/>
        <v>26</v>
      </c>
      <c r="B71" s="389">
        <v>27</v>
      </c>
      <c r="C71" s="486" t="s">
        <v>86</v>
      </c>
      <c r="D71" s="662" t="s">
        <v>747</v>
      </c>
      <c r="E71" s="498" t="s">
        <v>748</v>
      </c>
      <c r="F71" s="498" t="s">
        <v>748</v>
      </c>
      <c r="G71" s="539">
        <v>143.5</v>
      </c>
      <c r="H71" s="539">
        <v>127</v>
      </c>
      <c r="I71" s="155">
        <f t="shared" si="0"/>
        <v>270.5</v>
      </c>
      <c r="J71" s="156">
        <f t="shared" si="1"/>
        <v>0.58804000000000001</v>
      </c>
      <c r="K71" s="157">
        <f t="shared" si="2"/>
        <v>26</v>
      </c>
      <c r="AE71" s="512"/>
    </row>
    <row r="72" spans="1:31" s="382" customFormat="1" ht="15" customHeight="1" x14ac:dyDescent="0.3">
      <c r="A72" s="501">
        <f t="shared" si="3"/>
        <v>28</v>
      </c>
      <c r="B72" s="389">
        <v>28</v>
      </c>
      <c r="C72" s="520" t="s">
        <v>82</v>
      </c>
      <c r="D72" s="529" t="s">
        <v>396</v>
      </c>
      <c r="E72" s="530" t="s">
        <v>397</v>
      </c>
      <c r="F72" s="530" t="s">
        <v>398</v>
      </c>
      <c r="G72" s="526">
        <v>131</v>
      </c>
      <c r="H72" s="526">
        <v>131.5</v>
      </c>
      <c r="I72" s="155">
        <f t="shared" si="0"/>
        <v>262.5</v>
      </c>
      <c r="J72" s="523">
        <f t="shared" si="1"/>
        <v>0.57064999999999999</v>
      </c>
      <c r="K72" s="157">
        <f t="shared" si="2"/>
        <v>28</v>
      </c>
      <c r="AE72" s="512"/>
    </row>
    <row r="73" spans="1:31" s="382" customFormat="1" ht="15" customHeight="1" x14ac:dyDescent="0.3">
      <c r="A73" s="501">
        <f t="shared" si="3"/>
        <v>29</v>
      </c>
      <c r="B73" s="389">
        <v>29</v>
      </c>
      <c r="C73" s="520" t="s">
        <v>9</v>
      </c>
      <c r="D73" s="524" t="s">
        <v>167</v>
      </c>
      <c r="E73" s="131" t="s">
        <v>168</v>
      </c>
      <c r="F73" s="131" t="s">
        <v>168</v>
      </c>
      <c r="G73" s="526">
        <v>128</v>
      </c>
      <c r="H73" s="526">
        <v>131</v>
      </c>
      <c r="I73" s="155">
        <f t="shared" si="0"/>
        <v>259</v>
      </c>
      <c r="J73" s="523">
        <f t="shared" si="1"/>
        <v>0.56303999999999998</v>
      </c>
      <c r="K73" s="157">
        <f t="shared" si="2"/>
        <v>29</v>
      </c>
      <c r="AE73" s="512"/>
    </row>
    <row r="74" spans="1:31" s="382" customFormat="1" ht="15" customHeight="1" x14ac:dyDescent="0.3">
      <c r="A74" s="501">
        <f t="shared" si="3"/>
        <v>30</v>
      </c>
      <c r="B74" s="389">
        <v>30</v>
      </c>
      <c r="C74" s="137" t="s">
        <v>90</v>
      </c>
      <c r="D74" s="584" t="s">
        <v>510</v>
      </c>
      <c r="E74" s="456" t="s">
        <v>511</v>
      </c>
      <c r="F74" s="456" t="s">
        <v>512</v>
      </c>
      <c r="G74" s="536">
        <v>120.5</v>
      </c>
      <c r="H74" s="536">
        <v>135</v>
      </c>
      <c r="I74" s="155">
        <f t="shared" si="0"/>
        <v>255.5</v>
      </c>
      <c r="J74" s="156">
        <f t="shared" si="1"/>
        <v>0.55542999999999998</v>
      </c>
      <c r="K74" s="157">
        <f t="shared" si="2"/>
        <v>30</v>
      </c>
      <c r="AE74" s="512"/>
    </row>
    <row r="75" spans="1:31" s="382" customFormat="1" ht="15" customHeight="1" x14ac:dyDescent="0.3">
      <c r="A75" s="501">
        <f t="shared" si="3"/>
        <v>31</v>
      </c>
      <c r="B75" s="389">
        <v>31</v>
      </c>
      <c r="C75" s="138" t="s">
        <v>80</v>
      </c>
      <c r="D75" s="661" t="s">
        <v>745</v>
      </c>
      <c r="E75" s="473" t="s">
        <v>746</v>
      </c>
      <c r="F75" s="473" t="s">
        <v>746</v>
      </c>
      <c r="G75" s="511">
        <v>130.5</v>
      </c>
      <c r="H75" s="511">
        <v>123.5</v>
      </c>
      <c r="I75" s="507">
        <f t="shared" si="0"/>
        <v>254</v>
      </c>
      <c r="J75" s="152">
        <f t="shared" si="1"/>
        <v>0.55217000000000005</v>
      </c>
      <c r="K75" s="153">
        <f t="shared" si="2"/>
        <v>31</v>
      </c>
      <c r="AE75" s="512"/>
    </row>
    <row r="76" spans="1:31" s="382" customFormat="1" ht="15" customHeight="1" thickBot="1" x14ac:dyDescent="0.35">
      <c r="A76" s="501">
        <f t="shared" si="3"/>
        <v>32</v>
      </c>
      <c r="B76" s="389">
        <v>32</v>
      </c>
      <c r="C76" s="137" t="s">
        <v>90</v>
      </c>
      <c r="D76" s="584" t="s">
        <v>507</v>
      </c>
      <c r="E76" s="456" t="s">
        <v>508</v>
      </c>
      <c r="F76" s="456" t="s">
        <v>509</v>
      </c>
      <c r="G76" s="536">
        <v>96.5</v>
      </c>
      <c r="H76" s="536">
        <v>88</v>
      </c>
      <c r="I76" s="155">
        <f t="shared" si="0"/>
        <v>184.5</v>
      </c>
      <c r="J76" s="156">
        <f t="shared" si="1"/>
        <v>0.40107999999999999</v>
      </c>
      <c r="K76" s="157">
        <f t="shared" si="2"/>
        <v>32</v>
      </c>
      <c r="AE76" s="512"/>
    </row>
    <row r="77" spans="1:31" ht="15" hidden="1" customHeight="1" x14ac:dyDescent="0.3">
      <c r="A77" s="158">
        <f t="shared" si="3"/>
        <v>33</v>
      </c>
      <c r="B77" s="159">
        <v>33</v>
      </c>
      <c r="C77" s="220"/>
      <c r="D77" s="224"/>
      <c r="E77" s="225"/>
      <c r="F77" s="225"/>
      <c r="G77" s="150"/>
      <c r="H77" s="150"/>
      <c r="I77" s="147">
        <f t="shared" ref="I77:I82" si="4">+G77+H77</f>
        <v>0</v>
      </c>
      <c r="J77" s="148">
        <f t="shared" ref="J77:J82" si="5">+TRUNC(I77/2/$I$43,5)</f>
        <v>0</v>
      </c>
      <c r="K77" s="149">
        <f t="shared" ref="K77:K82" si="6">IFERROR(RANK(I77,$I$45:$I$104,0),"")</f>
        <v>33</v>
      </c>
    </row>
    <row r="78" spans="1:31" ht="15" hidden="1" customHeight="1" x14ac:dyDescent="0.3">
      <c r="A78" s="158">
        <f t="shared" si="3"/>
        <v>33</v>
      </c>
      <c r="B78" s="159">
        <v>34</v>
      </c>
      <c r="C78" s="220"/>
      <c r="D78" s="224"/>
      <c r="E78" s="225"/>
      <c r="F78" s="225"/>
      <c r="G78" s="150"/>
      <c r="H78" s="150"/>
      <c r="I78" s="147">
        <f t="shared" si="4"/>
        <v>0</v>
      </c>
      <c r="J78" s="148">
        <f t="shared" si="5"/>
        <v>0</v>
      </c>
      <c r="K78" s="149">
        <f t="shared" si="6"/>
        <v>33</v>
      </c>
    </row>
    <row r="79" spans="1:31" ht="15" hidden="1" customHeight="1" x14ac:dyDescent="0.3">
      <c r="A79" s="158">
        <f t="shared" si="3"/>
        <v>33</v>
      </c>
      <c r="B79" s="159">
        <v>35</v>
      </c>
      <c r="C79" s="220"/>
      <c r="D79" s="224"/>
      <c r="E79" s="225"/>
      <c r="F79" s="225"/>
      <c r="G79" s="150"/>
      <c r="H79" s="150"/>
      <c r="I79" s="147">
        <f t="shared" si="4"/>
        <v>0</v>
      </c>
      <c r="J79" s="148">
        <f t="shared" si="5"/>
        <v>0</v>
      </c>
      <c r="K79" s="149">
        <f t="shared" si="6"/>
        <v>33</v>
      </c>
    </row>
    <row r="80" spans="1:31" ht="15" hidden="1" customHeight="1" x14ac:dyDescent="0.3">
      <c r="A80" s="158">
        <f t="shared" si="3"/>
        <v>33</v>
      </c>
      <c r="B80" s="159">
        <v>36</v>
      </c>
      <c r="C80" s="220"/>
      <c r="D80" s="224"/>
      <c r="E80" s="225"/>
      <c r="F80" s="225"/>
      <c r="G80" s="150"/>
      <c r="H80" s="150"/>
      <c r="I80" s="147">
        <f t="shared" si="4"/>
        <v>0</v>
      </c>
      <c r="J80" s="148">
        <f t="shared" si="5"/>
        <v>0</v>
      </c>
      <c r="K80" s="149">
        <f t="shared" si="6"/>
        <v>33</v>
      </c>
    </row>
    <row r="81" spans="1:11" ht="15" hidden="1" customHeight="1" x14ac:dyDescent="0.3">
      <c r="A81" s="158">
        <f t="shared" si="3"/>
        <v>33</v>
      </c>
      <c r="B81" s="159">
        <v>37</v>
      </c>
      <c r="C81" s="220"/>
      <c r="D81" s="224"/>
      <c r="E81" s="225"/>
      <c r="F81" s="225"/>
      <c r="G81" s="150"/>
      <c r="H81" s="150"/>
      <c r="I81" s="147">
        <f t="shared" si="4"/>
        <v>0</v>
      </c>
      <c r="J81" s="148">
        <f t="shared" si="5"/>
        <v>0</v>
      </c>
      <c r="K81" s="149">
        <f t="shared" si="6"/>
        <v>33</v>
      </c>
    </row>
    <row r="82" spans="1:11" ht="15" hidden="1" customHeight="1" x14ac:dyDescent="0.3">
      <c r="A82" s="158">
        <f t="shared" si="3"/>
        <v>33</v>
      </c>
      <c r="B82" s="159">
        <v>38</v>
      </c>
      <c r="C82" s="220"/>
      <c r="D82" s="224"/>
      <c r="E82" s="225"/>
      <c r="F82" s="225"/>
      <c r="G82" s="150"/>
      <c r="H82" s="150"/>
      <c r="I82" s="147">
        <f t="shared" si="4"/>
        <v>0</v>
      </c>
      <c r="J82" s="148">
        <f t="shared" si="5"/>
        <v>0</v>
      </c>
      <c r="K82" s="149">
        <f t="shared" si="6"/>
        <v>33</v>
      </c>
    </row>
    <row r="83" spans="1:11" ht="15" hidden="1" customHeight="1" x14ac:dyDescent="0.3">
      <c r="B83" s="159">
        <v>39</v>
      </c>
      <c r="C83" s="220"/>
      <c r="D83" s="226"/>
      <c r="E83" s="227"/>
      <c r="F83" s="227"/>
      <c r="G83" s="150"/>
      <c r="H83" s="228"/>
      <c r="I83" s="147">
        <f t="shared" ref="I83:I104" si="7">+G83+H83</f>
        <v>0</v>
      </c>
      <c r="J83" s="148">
        <f t="shared" ref="J83:J104" si="8">+TRUNC(I83/2/$I$43,5)</f>
        <v>0</v>
      </c>
      <c r="K83" s="229">
        <f t="shared" ref="K83:K104" si="9">IFERROR(RANK(I83,$I$45:$I$104,0),"")</f>
        <v>33</v>
      </c>
    </row>
    <row r="84" spans="1:11" ht="15" hidden="1" customHeight="1" x14ac:dyDescent="0.3">
      <c r="B84" s="159">
        <v>40</v>
      </c>
      <c r="C84" s="220"/>
      <c r="D84" s="226"/>
      <c r="E84" s="227"/>
      <c r="F84" s="227"/>
      <c r="G84" s="150"/>
      <c r="H84" s="228"/>
      <c r="I84" s="147">
        <f t="shared" si="7"/>
        <v>0</v>
      </c>
      <c r="J84" s="148">
        <f t="shared" si="8"/>
        <v>0</v>
      </c>
      <c r="K84" s="229">
        <f t="shared" si="9"/>
        <v>33</v>
      </c>
    </row>
    <row r="85" spans="1:11" ht="15" hidden="1" customHeight="1" x14ac:dyDescent="0.3">
      <c r="B85" s="159">
        <v>41</v>
      </c>
      <c r="C85" s="220"/>
      <c r="D85" s="226"/>
      <c r="E85" s="227"/>
      <c r="F85" s="227"/>
      <c r="G85" s="150"/>
      <c r="H85" s="228"/>
      <c r="I85" s="147">
        <f t="shared" si="7"/>
        <v>0</v>
      </c>
      <c r="J85" s="148">
        <f t="shared" si="8"/>
        <v>0</v>
      </c>
      <c r="K85" s="229">
        <f t="shared" si="9"/>
        <v>33</v>
      </c>
    </row>
    <row r="86" spans="1:11" ht="15" hidden="1" customHeight="1" x14ac:dyDescent="0.3">
      <c r="B86" s="159">
        <v>42</v>
      </c>
      <c r="C86" s="220"/>
      <c r="D86" s="226"/>
      <c r="E86" s="227"/>
      <c r="F86" s="227"/>
      <c r="G86" s="150"/>
      <c r="H86" s="228"/>
      <c r="I86" s="147">
        <f t="shared" si="7"/>
        <v>0</v>
      </c>
      <c r="J86" s="148">
        <f t="shared" si="8"/>
        <v>0</v>
      </c>
      <c r="K86" s="229">
        <f t="shared" si="9"/>
        <v>33</v>
      </c>
    </row>
    <row r="87" spans="1:11" ht="15" hidden="1" customHeight="1" x14ac:dyDescent="0.3">
      <c r="B87" s="159">
        <v>43</v>
      </c>
      <c r="C87" s="220"/>
      <c r="D87" s="226"/>
      <c r="E87" s="227"/>
      <c r="F87" s="227"/>
      <c r="G87" s="150"/>
      <c r="H87" s="228"/>
      <c r="I87" s="147">
        <f t="shared" si="7"/>
        <v>0</v>
      </c>
      <c r="J87" s="148">
        <f t="shared" si="8"/>
        <v>0</v>
      </c>
      <c r="K87" s="229">
        <f t="shared" si="9"/>
        <v>33</v>
      </c>
    </row>
    <row r="88" spans="1:11" ht="15" hidden="1" customHeight="1" x14ac:dyDescent="0.3">
      <c r="B88" s="159">
        <v>44</v>
      </c>
      <c r="C88" s="220"/>
      <c r="D88" s="226"/>
      <c r="E88" s="227"/>
      <c r="F88" s="227"/>
      <c r="G88" s="150"/>
      <c r="H88" s="228"/>
      <c r="I88" s="147">
        <f t="shared" si="7"/>
        <v>0</v>
      </c>
      <c r="J88" s="148">
        <f t="shared" si="8"/>
        <v>0</v>
      </c>
      <c r="K88" s="229">
        <f t="shared" si="9"/>
        <v>33</v>
      </c>
    </row>
    <row r="89" spans="1:11" ht="15" hidden="1" customHeight="1" x14ac:dyDescent="0.3">
      <c r="B89" s="159">
        <v>45</v>
      </c>
      <c r="C89" s="220"/>
      <c r="D89" s="226"/>
      <c r="E89" s="227"/>
      <c r="F89" s="227"/>
      <c r="G89" s="150"/>
      <c r="H89" s="228"/>
      <c r="I89" s="147">
        <f t="shared" si="7"/>
        <v>0</v>
      </c>
      <c r="J89" s="148">
        <f t="shared" si="8"/>
        <v>0</v>
      </c>
      <c r="K89" s="229">
        <f t="shared" si="9"/>
        <v>33</v>
      </c>
    </row>
    <row r="90" spans="1:11" ht="15" hidden="1" customHeight="1" x14ac:dyDescent="0.3">
      <c r="B90" s="159">
        <v>46</v>
      </c>
      <c r="C90" s="220"/>
      <c r="D90" s="226"/>
      <c r="E90" s="227"/>
      <c r="F90" s="227"/>
      <c r="G90" s="150"/>
      <c r="H90" s="228"/>
      <c r="I90" s="147">
        <f t="shared" si="7"/>
        <v>0</v>
      </c>
      <c r="J90" s="148">
        <f t="shared" si="8"/>
        <v>0</v>
      </c>
      <c r="K90" s="229">
        <f t="shared" si="9"/>
        <v>33</v>
      </c>
    </row>
    <row r="91" spans="1:11" ht="15" hidden="1" customHeight="1" x14ac:dyDescent="0.3">
      <c r="B91" s="159">
        <v>47</v>
      </c>
      <c r="C91" s="220"/>
      <c r="D91" s="226"/>
      <c r="E91" s="227"/>
      <c r="F91" s="227"/>
      <c r="G91" s="150"/>
      <c r="H91" s="228"/>
      <c r="I91" s="147">
        <f t="shared" si="7"/>
        <v>0</v>
      </c>
      <c r="J91" s="148">
        <f t="shared" si="8"/>
        <v>0</v>
      </c>
      <c r="K91" s="229">
        <f t="shared" si="9"/>
        <v>33</v>
      </c>
    </row>
    <row r="92" spans="1:11" ht="15" hidden="1" customHeight="1" x14ac:dyDescent="0.3">
      <c r="B92" s="159">
        <v>48</v>
      </c>
      <c r="C92" s="220"/>
      <c r="D92" s="226"/>
      <c r="E92" s="227"/>
      <c r="F92" s="227"/>
      <c r="G92" s="150"/>
      <c r="H92" s="228"/>
      <c r="I92" s="147">
        <f t="shared" si="7"/>
        <v>0</v>
      </c>
      <c r="J92" s="148">
        <f t="shared" si="8"/>
        <v>0</v>
      </c>
      <c r="K92" s="229">
        <f t="shared" si="9"/>
        <v>33</v>
      </c>
    </row>
    <row r="93" spans="1:11" ht="15" hidden="1" customHeight="1" x14ac:dyDescent="0.3">
      <c r="B93" s="159">
        <v>49</v>
      </c>
      <c r="C93" s="220"/>
      <c r="D93" s="226"/>
      <c r="E93" s="227"/>
      <c r="F93" s="227"/>
      <c r="G93" s="150"/>
      <c r="H93" s="228"/>
      <c r="I93" s="147">
        <f t="shared" si="7"/>
        <v>0</v>
      </c>
      <c r="J93" s="148">
        <f t="shared" si="8"/>
        <v>0</v>
      </c>
      <c r="K93" s="229">
        <f t="shared" si="9"/>
        <v>33</v>
      </c>
    </row>
    <row r="94" spans="1:11" ht="15" hidden="1" customHeight="1" x14ac:dyDescent="0.3">
      <c r="B94" s="159">
        <v>50</v>
      </c>
      <c r="C94" s="220"/>
      <c r="D94" s="226"/>
      <c r="E94" s="227"/>
      <c r="F94" s="227"/>
      <c r="G94" s="150"/>
      <c r="H94" s="228"/>
      <c r="I94" s="147">
        <f t="shared" si="7"/>
        <v>0</v>
      </c>
      <c r="J94" s="148">
        <f t="shared" si="8"/>
        <v>0</v>
      </c>
      <c r="K94" s="229">
        <f t="shared" si="9"/>
        <v>33</v>
      </c>
    </row>
    <row r="95" spans="1:11" ht="15" hidden="1" customHeight="1" x14ac:dyDescent="0.3">
      <c r="B95" s="159">
        <v>51</v>
      </c>
      <c r="C95" s="220"/>
      <c r="D95" s="226"/>
      <c r="E95" s="227"/>
      <c r="F95" s="227"/>
      <c r="G95" s="150"/>
      <c r="H95" s="228"/>
      <c r="I95" s="147">
        <f t="shared" si="7"/>
        <v>0</v>
      </c>
      <c r="J95" s="148">
        <f t="shared" si="8"/>
        <v>0</v>
      </c>
      <c r="K95" s="229">
        <f t="shared" si="9"/>
        <v>33</v>
      </c>
    </row>
    <row r="96" spans="1:11" ht="15" hidden="1" customHeight="1" x14ac:dyDescent="0.3">
      <c r="B96" s="159">
        <v>52</v>
      </c>
      <c r="C96" s="220"/>
      <c r="D96" s="226"/>
      <c r="E96" s="227"/>
      <c r="F96" s="227"/>
      <c r="G96" s="150"/>
      <c r="H96" s="228"/>
      <c r="I96" s="147">
        <f t="shared" si="7"/>
        <v>0</v>
      </c>
      <c r="J96" s="148">
        <f t="shared" si="8"/>
        <v>0</v>
      </c>
      <c r="K96" s="229">
        <f t="shared" si="9"/>
        <v>33</v>
      </c>
    </row>
    <row r="97" spans="2:11" ht="15" hidden="1" customHeight="1" x14ac:dyDescent="0.3">
      <c r="B97" s="159">
        <v>53</v>
      </c>
      <c r="C97" s="220"/>
      <c r="D97" s="226"/>
      <c r="E97" s="227"/>
      <c r="F97" s="227"/>
      <c r="G97" s="150"/>
      <c r="H97" s="228"/>
      <c r="I97" s="147">
        <f t="shared" si="7"/>
        <v>0</v>
      </c>
      <c r="J97" s="148">
        <f t="shared" si="8"/>
        <v>0</v>
      </c>
      <c r="K97" s="229">
        <f t="shared" si="9"/>
        <v>33</v>
      </c>
    </row>
    <row r="98" spans="2:11" ht="15" hidden="1" customHeight="1" x14ac:dyDescent="0.3">
      <c r="B98" s="159">
        <v>54</v>
      </c>
      <c r="C98" s="220"/>
      <c r="D98" s="226"/>
      <c r="E98" s="227"/>
      <c r="F98" s="227"/>
      <c r="G98" s="150"/>
      <c r="H98" s="228"/>
      <c r="I98" s="147">
        <f t="shared" si="7"/>
        <v>0</v>
      </c>
      <c r="J98" s="148">
        <f t="shared" si="8"/>
        <v>0</v>
      </c>
      <c r="K98" s="229">
        <f t="shared" si="9"/>
        <v>33</v>
      </c>
    </row>
    <row r="99" spans="2:11" ht="15" hidden="1" customHeight="1" x14ac:dyDescent="0.3">
      <c r="B99" s="159">
        <v>55</v>
      </c>
      <c r="C99" s="220"/>
      <c r="D99" s="226"/>
      <c r="E99" s="227"/>
      <c r="F99" s="227"/>
      <c r="G99" s="150"/>
      <c r="H99" s="228"/>
      <c r="I99" s="147">
        <f t="shared" si="7"/>
        <v>0</v>
      </c>
      <c r="J99" s="148">
        <f t="shared" si="8"/>
        <v>0</v>
      </c>
      <c r="K99" s="229">
        <f t="shared" si="9"/>
        <v>33</v>
      </c>
    </row>
    <row r="100" spans="2:11" ht="15" hidden="1" customHeight="1" x14ac:dyDescent="0.3">
      <c r="B100" s="159">
        <v>56</v>
      </c>
      <c r="C100" s="220"/>
      <c r="D100" s="226"/>
      <c r="E100" s="227"/>
      <c r="F100" s="227"/>
      <c r="G100" s="150"/>
      <c r="H100" s="228"/>
      <c r="I100" s="147">
        <f t="shared" si="7"/>
        <v>0</v>
      </c>
      <c r="J100" s="148">
        <f t="shared" si="8"/>
        <v>0</v>
      </c>
      <c r="K100" s="229">
        <f t="shared" si="9"/>
        <v>33</v>
      </c>
    </row>
    <row r="101" spans="2:11" ht="15" hidden="1" customHeight="1" x14ac:dyDescent="0.3">
      <c r="B101" s="159">
        <v>57</v>
      </c>
      <c r="C101" s="220"/>
      <c r="D101" s="226"/>
      <c r="E101" s="227"/>
      <c r="F101" s="227"/>
      <c r="G101" s="150"/>
      <c r="H101" s="228"/>
      <c r="I101" s="147">
        <f t="shared" si="7"/>
        <v>0</v>
      </c>
      <c r="J101" s="148">
        <f t="shared" si="8"/>
        <v>0</v>
      </c>
      <c r="K101" s="229">
        <f t="shared" si="9"/>
        <v>33</v>
      </c>
    </row>
    <row r="102" spans="2:11" ht="15" hidden="1" customHeight="1" x14ac:dyDescent="0.3">
      <c r="B102" s="159">
        <v>58</v>
      </c>
      <c r="C102" s="220"/>
      <c r="D102" s="226"/>
      <c r="E102" s="227"/>
      <c r="F102" s="227"/>
      <c r="G102" s="150"/>
      <c r="H102" s="228"/>
      <c r="I102" s="147">
        <f t="shared" si="7"/>
        <v>0</v>
      </c>
      <c r="J102" s="148">
        <f t="shared" si="8"/>
        <v>0</v>
      </c>
      <c r="K102" s="229">
        <f t="shared" si="9"/>
        <v>33</v>
      </c>
    </row>
    <row r="103" spans="2:11" ht="15" hidden="1" customHeight="1" x14ac:dyDescent="0.3">
      <c r="B103" s="159">
        <v>59</v>
      </c>
      <c r="C103" s="220"/>
      <c r="D103" s="226"/>
      <c r="E103" s="227"/>
      <c r="F103" s="227"/>
      <c r="G103" s="150"/>
      <c r="H103" s="228"/>
      <c r="I103" s="147">
        <f t="shared" si="7"/>
        <v>0</v>
      </c>
      <c r="J103" s="148">
        <f t="shared" si="8"/>
        <v>0</v>
      </c>
      <c r="K103" s="229">
        <f t="shared" si="9"/>
        <v>33</v>
      </c>
    </row>
    <row r="104" spans="2:11" ht="15" hidden="1" customHeight="1" thickBot="1" x14ac:dyDescent="0.35">
      <c r="B104" s="159">
        <v>60</v>
      </c>
      <c r="C104" s="220"/>
      <c r="D104" s="230"/>
      <c r="E104" s="231"/>
      <c r="F104" s="227"/>
      <c r="G104" s="150"/>
      <c r="H104" s="228"/>
      <c r="I104" s="147">
        <f t="shared" si="7"/>
        <v>0</v>
      </c>
      <c r="J104" s="148">
        <f t="shared" si="8"/>
        <v>0</v>
      </c>
      <c r="K104" s="229">
        <f t="shared" si="9"/>
        <v>33</v>
      </c>
    </row>
    <row r="105" spans="2:11" ht="14.4" thickTop="1" x14ac:dyDescent="0.3">
      <c r="C105" s="398"/>
      <c r="D105" s="399"/>
      <c r="E105" s="400"/>
      <c r="F105" s="401" t="s">
        <v>18</v>
      </c>
      <c r="G105" s="402" t="s">
        <v>19</v>
      </c>
      <c r="H105" s="402" t="s">
        <v>20</v>
      </c>
      <c r="I105" s="402" t="s">
        <v>6</v>
      </c>
      <c r="J105" s="403"/>
      <c r="K105" s="404" t="s">
        <v>8</v>
      </c>
    </row>
    <row r="106" spans="2:11" x14ac:dyDescent="0.3">
      <c r="C106" s="731"/>
      <c r="D106" s="405"/>
      <c r="E106" s="406" t="s">
        <v>10</v>
      </c>
      <c r="F106" s="407" t="s">
        <v>115</v>
      </c>
      <c r="G106" s="276">
        <v>335</v>
      </c>
      <c r="H106" s="276">
        <v>333.5</v>
      </c>
      <c r="I106" s="276">
        <f>+G106+H106</f>
        <v>668.5</v>
      </c>
      <c r="J106" s="240"/>
      <c r="K106" s="408">
        <v>1</v>
      </c>
    </row>
    <row r="107" spans="2:11" x14ac:dyDescent="0.3">
      <c r="C107" s="731"/>
      <c r="D107" s="405"/>
      <c r="E107" s="406"/>
      <c r="F107" s="407" t="s">
        <v>9</v>
      </c>
      <c r="G107" s="276">
        <v>335.5</v>
      </c>
      <c r="H107" s="276">
        <v>320.5</v>
      </c>
      <c r="I107" s="276">
        <f>+G107+H107</f>
        <v>656</v>
      </c>
      <c r="J107" s="240"/>
      <c r="K107" s="408">
        <v>2</v>
      </c>
    </row>
    <row r="108" spans="2:11" x14ac:dyDescent="0.3">
      <c r="C108" s="731"/>
      <c r="D108" s="405"/>
      <c r="E108" s="406"/>
      <c r="F108" s="407" t="s">
        <v>90</v>
      </c>
      <c r="G108" s="276">
        <v>325</v>
      </c>
      <c r="H108" s="276">
        <v>291.5</v>
      </c>
      <c r="I108" s="276">
        <f>+G108+H108</f>
        <v>616.5</v>
      </c>
      <c r="J108" s="240"/>
      <c r="K108" s="408">
        <v>3</v>
      </c>
    </row>
    <row r="109" spans="2:11" x14ac:dyDescent="0.3">
      <c r="C109" s="731"/>
      <c r="D109" s="405"/>
      <c r="E109" s="406"/>
      <c r="F109" s="407" t="s">
        <v>82</v>
      </c>
      <c r="G109" s="276">
        <v>313</v>
      </c>
      <c r="H109" s="276">
        <v>300.5</v>
      </c>
      <c r="I109" s="276">
        <f>+G109+H109</f>
        <v>613.5</v>
      </c>
      <c r="J109" s="240"/>
      <c r="K109" s="408">
        <v>4</v>
      </c>
    </row>
    <row r="110" spans="2:11" x14ac:dyDescent="0.3">
      <c r="C110" s="731"/>
      <c r="D110" s="405"/>
      <c r="E110" s="406"/>
      <c r="F110" s="407" t="s">
        <v>80</v>
      </c>
      <c r="G110" s="276">
        <v>308.5</v>
      </c>
      <c r="H110" s="276">
        <v>254</v>
      </c>
      <c r="I110" s="276">
        <f>+G110+H110</f>
        <v>562.5</v>
      </c>
      <c r="J110" s="240"/>
      <c r="K110" s="408">
        <v>5</v>
      </c>
    </row>
    <row r="111" spans="2:11" hidden="1" x14ac:dyDescent="0.3">
      <c r="C111" s="731"/>
      <c r="D111" s="405"/>
      <c r="E111" s="409"/>
      <c r="F111" s="407"/>
      <c r="G111" s="276"/>
      <c r="H111" s="276"/>
      <c r="I111" s="276">
        <f t="shared" ref="I111" si="10">+G111+H111</f>
        <v>0</v>
      </c>
      <c r="J111" s="243"/>
      <c r="K111" s="408">
        <v>6</v>
      </c>
    </row>
    <row r="112" spans="2:11" ht="15.6" x14ac:dyDescent="0.3">
      <c r="C112" s="244"/>
      <c r="D112" s="245"/>
      <c r="E112" s="246"/>
      <c r="F112" s="246"/>
      <c r="G112" s="247"/>
      <c r="H112" s="248"/>
      <c r="I112" s="249"/>
      <c r="J112" s="250"/>
      <c r="K112" s="251"/>
    </row>
    <row r="113" spans="1:31" ht="15.6" x14ac:dyDescent="0.3">
      <c r="C113" s="244"/>
      <c r="D113" s="245"/>
      <c r="E113" s="246"/>
      <c r="F113" s="246"/>
      <c r="G113" s="247"/>
      <c r="H113" s="248"/>
      <c r="I113" s="249"/>
      <c r="J113" s="250"/>
      <c r="K113" s="251"/>
    </row>
    <row r="114" spans="1:31" ht="19.95" customHeight="1" thickBot="1" x14ac:dyDescent="0.5">
      <c r="C114" s="203"/>
      <c r="D114" s="252"/>
      <c r="E114" s="204" t="str">
        <f>+E5</f>
        <v xml:space="preserve">Adult Novice </v>
      </c>
      <c r="F114" s="253"/>
      <c r="G114" s="197" t="str">
        <f>+H5</f>
        <v>Debi van Wyk</v>
      </c>
      <c r="H114" s="197" t="str">
        <f>+I5</f>
        <v>Moya Truter</v>
      </c>
      <c r="I114" s="197" t="s">
        <v>15</v>
      </c>
      <c r="J114" s="205"/>
      <c r="K114" s="206"/>
      <c r="AD114" s="161" t="s">
        <v>44</v>
      </c>
    </row>
    <row r="115" spans="1:31" ht="19.2" thickTop="1" thickBot="1" x14ac:dyDescent="0.4">
      <c r="C115" s="207"/>
      <c r="D115" s="254"/>
      <c r="E115" s="209" t="str">
        <f>+F5</f>
        <v>DSA Novice Test 6  2020</v>
      </c>
      <c r="F115" s="255"/>
      <c r="G115" s="210" t="str">
        <f>+J5</f>
        <v>C</v>
      </c>
      <c r="H115" s="210" t="str">
        <f>+K5</f>
        <v>B</v>
      </c>
      <c r="I115" s="210">
        <f>+G5</f>
        <v>260</v>
      </c>
      <c r="J115" s="211"/>
      <c r="K115" s="212"/>
    </row>
    <row r="116" spans="1:31" ht="16.2" thickTop="1" x14ac:dyDescent="0.3">
      <c r="C116" s="213" t="s">
        <v>0</v>
      </c>
      <c r="D116" s="214" t="s">
        <v>1</v>
      </c>
      <c r="E116" s="213" t="s">
        <v>2</v>
      </c>
      <c r="F116" s="213" t="s">
        <v>3</v>
      </c>
      <c r="G116" s="213" t="s">
        <v>4</v>
      </c>
      <c r="H116" s="213" t="s">
        <v>5</v>
      </c>
      <c r="I116" s="213" t="s">
        <v>6</v>
      </c>
      <c r="J116" s="215" t="s">
        <v>7</v>
      </c>
      <c r="K116" s="216" t="s">
        <v>8</v>
      </c>
    </row>
    <row r="117" spans="1:31" s="543" customFormat="1" ht="30" customHeight="1" x14ac:dyDescent="0.25">
      <c r="A117" s="532">
        <f>K117</f>
        <v>1</v>
      </c>
      <c r="B117" s="533">
        <v>1</v>
      </c>
      <c r="C117" s="504" t="s">
        <v>9</v>
      </c>
      <c r="D117" s="540" t="s">
        <v>539</v>
      </c>
      <c r="E117" s="444" t="s">
        <v>169</v>
      </c>
      <c r="F117" s="528" t="s">
        <v>300</v>
      </c>
      <c r="G117" s="541">
        <v>196</v>
      </c>
      <c r="H117" s="515">
        <v>188</v>
      </c>
      <c r="I117" s="542">
        <f t="shared" ref="I117:I148" si="11">+G117+H117</f>
        <v>384</v>
      </c>
      <c r="J117" s="508">
        <f t="shared" ref="J117:J148" si="12">+TRUNC(I117/2/$I$115,5)</f>
        <v>0.73846000000000001</v>
      </c>
      <c r="K117" s="153">
        <f t="shared" ref="K117:K148" si="13">IFERROR(RANK(I117,$I$117:$I$202,0),"")</f>
        <v>1</v>
      </c>
      <c r="AE117" s="544"/>
    </row>
    <row r="118" spans="1:31" s="549" customFormat="1" ht="15" customHeight="1" x14ac:dyDescent="0.3">
      <c r="A118" s="545">
        <f t="shared" ref="A118:A180" si="14">K118</f>
        <v>2</v>
      </c>
      <c r="B118" s="533">
        <v>2</v>
      </c>
      <c r="C118" s="138" t="s">
        <v>82</v>
      </c>
      <c r="D118" s="573" t="s">
        <v>399</v>
      </c>
      <c r="E118" s="130" t="s">
        <v>400</v>
      </c>
      <c r="F118" s="130" t="s">
        <v>401</v>
      </c>
      <c r="G118" s="546">
        <v>190</v>
      </c>
      <c r="H118" s="547">
        <v>182.5</v>
      </c>
      <c r="I118" s="548">
        <f t="shared" si="11"/>
        <v>372.5</v>
      </c>
      <c r="J118" s="152">
        <f t="shared" si="12"/>
        <v>0.71633999999999998</v>
      </c>
      <c r="K118" s="153">
        <f t="shared" si="13"/>
        <v>2</v>
      </c>
      <c r="AE118" s="550"/>
    </row>
    <row r="119" spans="1:31" s="382" customFormat="1" ht="15" customHeight="1" x14ac:dyDescent="0.3">
      <c r="A119" s="501">
        <f t="shared" si="14"/>
        <v>3</v>
      </c>
      <c r="B119" s="533">
        <v>3</v>
      </c>
      <c r="C119" s="551" t="s">
        <v>115</v>
      </c>
      <c r="D119" s="663" t="s">
        <v>366</v>
      </c>
      <c r="E119" s="552" t="s">
        <v>380</v>
      </c>
      <c r="F119" s="552" t="s">
        <v>368</v>
      </c>
      <c r="G119" s="553">
        <v>186.5</v>
      </c>
      <c r="H119" s="554">
        <v>181</v>
      </c>
      <c r="I119" s="555">
        <f t="shared" si="11"/>
        <v>367.5</v>
      </c>
      <c r="J119" s="556">
        <f t="shared" si="12"/>
        <v>0.70672999999999997</v>
      </c>
      <c r="K119" s="557">
        <f t="shared" si="13"/>
        <v>3</v>
      </c>
      <c r="AE119" s="512"/>
    </row>
    <row r="120" spans="1:31" s="559" customFormat="1" ht="15" customHeight="1" x14ac:dyDescent="0.3">
      <c r="A120" s="517">
        <f t="shared" si="14"/>
        <v>4</v>
      </c>
      <c r="B120" s="533">
        <v>4</v>
      </c>
      <c r="C120" s="138" t="s">
        <v>9</v>
      </c>
      <c r="D120" s="540" t="s">
        <v>171</v>
      </c>
      <c r="E120" s="444" t="s">
        <v>172</v>
      </c>
      <c r="F120" s="558" t="s">
        <v>173</v>
      </c>
      <c r="G120" s="546">
        <v>179.5</v>
      </c>
      <c r="H120" s="547">
        <v>183.5</v>
      </c>
      <c r="I120" s="548">
        <f t="shared" si="11"/>
        <v>363</v>
      </c>
      <c r="J120" s="152">
        <f t="shared" si="12"/>
        <v>0.69806999999999997</v>
      </c>
      <c r="K120" s="153">
        <f t="shared" si="13"/>
        <v>4</v>
      </c>
      <c r="AE120" s="560"/>
    </row>
    <row r="121" spans="1:31" s="570" customFormat="1" ht="15" customHeight="1" x14ac:dyDescent="0.3">
      <c r="A121" s="561">
        <f t="shared" si="14"/>
        <v>5</v>
      </c>
      <c r="B121" s="533">
        <v>5</v>
      </c>
      <c r="C121" s="562" t="s">
        <v>82</v>
      </c>
      <c r="D121" s="563" t="s">
        <v>402</v>
      </c>
      <c r="E121" s="564" t="s">
        <v>400</v>
      </c>
      <c r="F121" s="564" t="s">
        <v>403</v>
      </c>
      <c r="G121" s="565">
        <v>187.5</v>
      </c>
      <c r="H121" s="566">
        <v>175</v>
      </c>
      <c r="I121" s="567">
        <f t="shared" si="11"/>
        <v>362.5</v>
      </c>
      <c r="J121" s="568">
        <f t="shared" si="12"/>
        <v>0.69711000000000001</v>
      </c>
      <c r="K121" s="569">
        <f t="shared" si="13"/>
        <v>5</v>
      </c>
      <c r="AE121" s="571"/>
    </row>
    <row r="122" spans="1:31" s="381" customFormat="1" ht="15" customHeight="1" x14ac:dyDescent="0.3">
      <c r="A122" s="517">
        <f t="shared" si="14"/>
        <v>6</v>
      </c>
      <c r="B122" s="533">
        <v>6</v>
      </c>
      <c r="C122" s="138" t="s">
        <v>128</v>
      </c>
      <c r="D122" s="573" t="s">
        <v>323</v>
      </c>
      <c r="E122" s="130" t="s">
        <v>324</v>
      </c>
      <c r="F122" s="130" t="s">
        <v>312</v>
      </c>
      <c r="G122" s="546">
        <v>175.5</v>
      </c>
      <c r="H122" s="547">
        <v>183.5</v>
      </c>
      <c r="I122" s="548">
        <f t="shared" si="11"/>
        <v>359</v>
      </c>
      <c r="J122" s="152">
        <f t="shared" si="12"/>
        <v>0.69037999999999999</v>
      </c>
      <c r="K122" s="153">
        <f t="shared" si="13"/>
        <v>6</v>
      </c>
      <c r="AE122" s="449"/>
    </row>
    <row r="123" spans="1:31" s="574" customFormat="1" ht="15" customHeight="1" x14ac:dyDescent="0.3">
      <c r="A123" s="572">
        <f t="shared" si="14"/>
        <v>7</v>
      </c>
      <c r="B123" s="533">
        <v>7</v>
      </c>
      <c r="C123" s="138" t="s">
        <v>82</v>
      </c>
      <c r="D123" s="573" t="s">
        <v>404</v>
      </c>
      <c r="E123" s="528" t="s">
        <v>405</v>
      </c>
      <c r="F123" s="528" t="s">
        <v>405</v>
      </c>
      <c r="G123" s="546">
        <v>181</v>
      </c>
      <c r="H123" s="547">
        <v>177.5</v>
      </c>
      <c r="I123" s="548">
        <f t="shared" si="11"/>
        <v>358.5</v>
      </c>
      <c r="J123" s="152">
        <f t="shared" si="12"/>
        <v>0.68942000000000003</v>
      </c>
      <c r="K123" s="153">
        <f t="shared" si="13"/>
        <v>7</v>
      </c>
      <c r="AE123" s="575"/>
    </row>
    <row r="124" spans="1:31" s="534" customFormat="1" ht="15" customHeight="1" x14ac:dyDescent="0.3">
      <c r="A124" s="532">
        <f t="shared" si="14"/>
        <v>7</v>
      </c>
      <c r="B124" s="533">
        <v>8</v>
      </c>
      <c r="C124" s="138" t="s">
        <v>90</v>
      </c>
      <c r="D124" s="661" t="s">
        <v>531</v>
      </c>
      <c r="E124" s="473" t="s">
        <v>532</v>
      </c>
      <c r="F124" s="473" t="s">
        <v>533</v>
      </c>
      <c r="G124" s="576">
        <v>176</v>
      </c>
      <c r="H124" s="511">
        <v>182.5</v>
      </c>
      <c r="I124" s="548">
        <f t="shared" si="11"/>
        <v>358.5</v>
      </c>
      <c r="J124" s="152">
        <f t="shared" si="12"/>
        <v>0.68942000000000003</v>
      </c>
      <c r="K124" s="153">
        <f t="shared" si="13"/>
        <v>7</v>
      </c>
      <c r="AE124" s="535"/>
    </row>
    <row r="125" spans="1:31" s="382" customFormat="1" ht="15" customHeight="1" x14ac:dyDescent="0.3">
      <c r="A125" s="501">
        <f t="shared" si="14"/>
        <v>9</v>
      </c>
      <c r="B125" s="533">
        <v>9</v>
      </c>
      <c r="C125" s="138" t="s">
        <v>90</v>
      </c>
      <c r="D125" s="661" t="s">
        <v>536</v>
      </c>
      <c r="E125" s="473" t="s">
        <v>537</v>
      </c>
      <c r="F125" s="473" t="s">
        <v>538</v>
      </c>
      <c r="G125" s="546">
        <v>178.5</v>
      </c>
      <c r="H125" s="547">
        <v>178</v>
      </c>
      <c r="I125" s="548">
        <f t="shared" si="11"/>
        <v>356.5</v>
      </c>
      <c r="J125" s="152">
        <f t="shared" si="12"/>
        <v>0.68557000000000001</v>
      </c>
      <c r="K125" s="153">
        <f t="shared" si="13"/>
        <v>9</v>
      </c>
      <c r="AE125" s="512"/>
    </row>
    <row r="126" spans="1:31" s="382" customFormat="1" ht="15" customHeight="1" x14ac:dyDescent="0.3">
      <c r="A126" s="501">
        <f t="shared" si="14"/>
        <v>10</v>
      </c>
      <c r="B126" s="533">
        <v>10</v>
      </c>
      <c r="C126" s="137" t="s">
        <v>9</v>
      </c>
      <c r="D126" s="524" t="s">
        <v>174</v>
      </c>
      <c r="E126" s="131" t="s">
        <v>154</v>
      </c>
      <c r="F126" s="577" t="s">
        <v>175</v>
      </c>
      <c r="G126" s="578">
        <v>174.5</v>
      </c>
      <c r="H126" s="536">
        <v>179</v>
      </c>
      <c r="I126" s="579">
        <f t="shared" si="11"/>
        <v>353.5</v>
      </c>
      <c r="J126" s="156">
        <f t="shared" si="12"/>
        <v>0.67979999999999996</v>
      </c>
      <c r="K126" s="157">
        <f t="shared" si="13"/>
        <v>10</v>
      </c>
      <c r="AE126" s="512"/>
    </row>
    <row r="127" spans="1:31" s="382" customFormat="1" ht="15" customHeight="1" x14ac:dyDescent="0.3">
      <c r="A127" s="501">
        <f t="shared" si="14"/>
        <v>11</v>
      </c>
      <c r="B127" s="533">
        <v>11</v>
      </c>
      <c r="C127" s="138" t="s">
        <v>115</v>
      </c>
      <c r="D127" s="573" t="s">
        <v>609</v>
      </c>
      <c r="E127" s="130" t="s">
        <v>610</v>
      </c>
      <c r="F127" s="130" t="s">
        <v>611</v>
      </c>
      <c r="G127" s="546">
        <v>183</v>
      </c>
      <c r="H127" s="547">
        <v>168.5</v>
      </c>
      <c r="I127" s="548">
        <f t="shared" si="11"/>
        <v>351.5</v>
      </c>
      <c r="J127" s="152">
        <f t="shared" si="12"/>
        <v>0.67596000000000001</v>
      </c>
      <c r="K127" s="153">
        <f t="shared" si="13"/>
        <v>11</v>
      </c>
      <c r="AE127" s="512"/>
    </row>
    <row r="128" spans="1:31" s="382" customFormat="1" ht="15" customHeight="1" x14ac:dyDescent="0.3">
      <c r="A128" s="501">
        <f t="shared" si="14"/>
        <v>12</v>
      </c>
      <c r="B128" s="533">
        <v>12</v>
      </c>
      <c r="C128" s="138" t="s">
        <v>115</v>
      </c>
      <c r="D128" s="573" t="s">
        <v>596</v>
      </c>
      <c r="E128" s="130" t="s">
        <v>597</v>
      </c>
      <c r="F128" s="130" t="s">
        <v>597</v>
      </c>
      <c r="G128" s="546">
        <v>176</v>
      </c>
      <c r="H128" s="547">
        <v>175</v>
      </c>
      <c r="I128" s="548">
        <f t="shared" si="11"/>
        <v>351</v>
      </c>
      <c r="J128" s="152">
        <f t="shared" si="12"/>
        <v>0.67500000000000004</v>
      </c>
      <c r="K128" s="153">
        <f t="shared" si="13"/>
        <v>12</v>
      </c>
      <c r="AE128" s="512"/>
    </row>
    <row r="129" spans="1:31" s="382" customFormat="1" ht="15" customHeight="1" x14ac:dyDescent="0.3">
      <c r="A129" s="501">
        <f t="shared" si="14"/>
        <v>13</v>
      </c>
      <c r="B129" s="533">
        <v>13</v>
      </c>
      <c r="C129" s="138" t="s">
        <v>128</v>
      </c>
      <c r="D129" s="573" t="s">
        <v>320</v>
      </c>
      <c r="E129" s="130" t="s">
        <v>321</v>
      </c>
      <c r="F129" s="130" t="s">
        <v>322</v>
      </c>
      <c r="G129" s="546">
        <v>176</v>
      </c>
      <c r="H129" s="547">
        <v>173.5</v>
      </c>
      <c r="I129" s="548">
        <f t="shared" si="11"/>
        <v>349.5</v>
      </c>
      <c r="J129" s="152">
        <f t="shared" si="12"/>
        <v>0.67210999999999999</v>
      </c>
      <c r="K129" s="153">
        <f t="shared" si="13"/>
        <v>13</v>
      </c>
      <c r="AE129" s="512"/>
    </row>
    <row r="130" spans="1:31" s="382" customFormat="1" ht="30" customHeight="1" x14ac:dyDescent="0.3">
      <c r="A130" s="501">
        <f t="shared" si="14"/>
        <v>14</v>
      </c>
      <c r="B130" s="533">
        <v>14</v>
      </c>
      <c r="C130" s="520" t="s">
        <v>128</v>
      </c>
      <c r="D130" s="580" t="s">
        <v>330</v>
      </c>
      <c r="E130" s="581" t="s">
        <v>311</v>
      </c>
      <c r="F130" s="581" t="s">
        <v>312</v>
      </c>
      <c r="G130" s="582">
        <v>169.5</v>
      </c>
      <c r="H130" s="525">
        <v>179.5</v>
      </c>
      <c r="I130" s="583">
        <f t="shared" si="11"/>
        <v>349</v>
      </c>
      <c r="J130" s="523">
        <f t="shared" si="12"/>
        <v>0.67115000000000002</v>
      </c>
      <c r="K130" s="157">
        <f t="shared" si="13"/>
        <v>14</v>
      </c>
      <c r="AE130" s="512"/>
    </row>
    <row r="131" spans="1:31" s="534" customFormat="1" ht="15" customHeight="1" x14ac:dyDescent="0.3">
      <c r="A131" s="532">
        <f t="shared" si="14"/>
        <v>15</v>
      </c>
      <c r="B131" s="533">
        <v>15</v>
      </c>
      <c r="C131" s="137" t="s">
        <v>115</v>
      </c>
      <c r="D131" s="587" t="s">
        <v>607</v>
      </c>
      <c r="E131" s="221" t="s">
        <v>608</v>
      </c>
      <c r="F131" s="221" t="s">
        <v>608</v>
      </c>
      <c r="G131" s="600">
        <v>172</v>
      </c>
      <c r="H131" s="601">
        <v>176</v>
      </c>
      <c r="I131" s="239">
        <f t="shared" si="11"/>
        <v>348</v>
      </c>
      <c r="J131" s="471">
        <f t="shared" si="12"/>
        <v>0.66922999999999999</v>
      </c>
      <c r="K131" s="468">
        <f t="shared" si="13"/>
        <v>15</v>
      </c>
      <c r="AE131" s="535"/>
    </row>
    <row r="132" spans="1:31" s="382" customFormat="1" ht="15" customHeight="1" x14ac:dyDescent="0.3">
      <c r="A132" s="501">
        <f t="shared" si="14"/>
        <v>16</v>
      </c>
      <c r="B132" s="533">
        <v>16</v>
      </c>
      <c r="C132" s="137" t="s">
        <v>115</v>
      </c>
      <c r="D132" s="587" t="s">
        <v>617</v>
      </c>
      <c r="E132" s="530" t="s">
        <v>618</v>
      </c>
      <c r="F132" s="530" t="s">
        <v>618</v>
      </c>
      <c r="G132" s="600">
        <v>181</v>
      </c>
      <c r="H132" s="601">
        <v>164.5</v>
      </c>
      <c r="I132" s="579">
        <f t="shared" si="11"/>
        <v>345.5</v>
      </c>
      <c r="J132" s="156">
        <f t="shared" si="12"/>
        <v>0.66442000000000001</v>
      </c>
      <c r="K132" s="157">
        <f t="shared" si="13"/>
        <v>16</v>
      </c>
      <c r="AE132" s="512"/>
    </row>
    <row r="133" spans="1:31" s="382" customFormat="1" ht="15" customHeight="1" x14ac:dyDescent="0.3">
      <c r="A133" s="501">
        <f t="shared" si="14"/>
        <v>17</v>
      </c>
      <c r="B133" s="533">
        <v>17</v>
      </c>
      <c r="C133" s="137" t="s">
        <v>115</v>
      </c>
      <c r="D133" s="664" t="s">
        <v>600</v>
      </c>
      <c r="E133" s="221" t="s">
        <v>601</v>
      </c>
      <c r="F133" s="221" t="s">
        <v>601</v>
      </c>
      <c r="G133" s="600">
        <v>173.5</v>
      </c>
      <c r="H133" s="601">
        <v>170</v>
      </c>
      <c r="I133" s="579">
        <f t="shared" si="11"/>
        <v>343.5</v>
      </c>
      <c r="J133" s="156">
        <f t="shared" si="12"/>
        <v>0.66056999999999999</v>
      </c>
      <c r="K133" s="157">
        <f t="shared" si="13"/>
        <v>17</v>
      </c>
      <c r="AE133" s="512"/>
    </row>
    <row r="134" spans="1:31" s="382" customFormat="1" ht="15" customHeight="1" x14ac:dyDescent="0.3">
      <c r="A134" s="501">
        <f t="shared" si="14"/>
        <v>18</v>
      </c>
      <c r="B134" s="533">
        <v>18</v>
      </c>
      <c r="C134" s="137" t="s">
        <v>115</v>
      </c>
      <c r="D134" s="587" t="s">
        <v>606</v>
      </c>
      <c r="E134" s="530" t="s">
        <v>591</v>
      </c>
      <c r="F134" s="530" t="s">
        <v>591</v>
      </c>
      <c r="G134" s="600">
        <v>174.5</v>
      </c>
      <c r="H134" s="601">
        <v>164</v>
      </c>
      <c r="I134" s="579">
        <f t="shared" si="11"/>
        <v>338.5</v>
      </c>
      <c r="J134" s="156">
        <f t="shared" si="12"/>
        <v>0.65095999999999998</v>
      </c>
      <c r="K134" s="157">
        <f t="shared" si="13"/>
        <v>18</v>
      </c>
      <c r="AE134" s="512"/>
    </row>
    <row r="135" spans="1:31" s="382" customFormat="1" ht="15" customHeight="1" x14ac:dyDescent="0.3">
      <c r="A135" s="501">
        <f t="shared" si="14"/>
        <v>18</v>
      </c>
      <c r="B135" s="533">
        <v>19</v>
      </c>
      <c r="C135" s="137" t="s">
        <v>115</v>
      </c>
      <c r="D135" s="587" t="s">
        <v>612</v>
      </c>
      <c r="E135" s="221" t="s">
        <v>613</v>
      </c>
      <c r="F135" s="221" t="s">
        <v>613</v>
      </c>
      <c r="G135" s="600">
        <v>170.5</v>
      </c>
      <c r="H135" s="601">
        <v>168</v>
      </c>
      <c r="I135" s="239">
        <f t="shared" si="11"/>
        <v>338.5</v>
      </c>
      <c r="J135" s="471">
        <f t="shared" si="12"/>
        <v>0.65095999999999998</v>
      </c>
      <c r="K135" s="468">
        <f t="shared" si="13"/>
        <v>18</v>
      </c>
      <c r="AE135" s="512"/>
    </row>
    <row r="136" spans="1:31" s="382" customFormat="1" ht="15" customHeight="1" x14ac:dyDescent="0.3">
      <c r="A136" s="501">
        <f t="shared" si="14"/>
        <v>18</v>
      </c>
      <c r="B136" s="533">
        <v>20</v>
      </c>
      <c r="C136" s="137" t="s">
        <v>115</v>
      </c>
      <c r="D136" s="664" t="s">
        <v>614</v>
      </c>
      <c r="E136" s="221" t="s">
        <v>615</v>
      </c>
      <c r="F136" s="221" t="s">
        <v>616</v>
      </c>
      <c r="G136" s="600">
        <v>167.5</v>
      </c>
      <c r="H136" s="601">
        <v>171</v>
      </c>
      <c r="I136" s="579">
        <f t="shared" si="11"/>
        <v>338.5</v>
      </c>
      <c r="J136" s="156">
        <f t="shared" si="12"/>
        <v>0.65095999999999998</v>
      </c>
      <c r="K136" s="157">
        <f t="shared" si="13"/>
        <v>18</v>
      </c>
      <c r="AE136" s="512"/>
    </row>
    <row r="137" spans="1:31" s="382" customFormat="1" ht="15" customHeight="1" x14ac:dyDescent="0.3">
      <c r="A137" s="501">
        <f t="shared" si="14"/>
        <v>21</v>
      </c>
      <c r="B137" s="533">
        <v>21</v>
      </c>
      <c r="C137" s="137" t="s">
        <v>90</v>
      </c>
      <c r="D137" s="584" t="s">
        <v>525</v>
      </c>
      <c r="E137" s="456" t="s">
        <v>526</v>
      </c>
      <c r="F137" s="456" t="s">
        <v>527</v>
      </c>
      <c r="G137" s="585">
        <v>173</v>
      </c>
      <c r="H137" s="586">
        <v>165</v>
      </c>
      <c r="I137" s="579">
        <f t="shared" si="11"/>
        <v>338</v>
      </c>
      <c r="J137" s="156">
        <f t="shared" si="12"/>
        <v>0.65</v>
      </c>
      <c r="K137" s="157">
        <f t="shared" si="13"/>
        <v>21</v>
      </c>
      <c r="AE137" s="512"/>
    </row>
    <row r="138" spans="1:31" s="534" customFormat="1" ht="15" customHeight="1" x14ac:dyDescent="0.3">
      <c r="A138" s="532">
        <f t="shared" si="14"/>
        <v>22</v>
      </c>
      <c r="B138" s="533">
        <v>22</v>
      </c>
      <c r="C138" s="137" t="s">
        <v>82</v>
      </c>
      <c r="D138" s="587" t="s">
        <v>406</v>
      </c>
      <c r="E138" s="221" t="s">
        <v>407</v>
      </c>
      <c r="F138" s="221" t="s">
        <v>407</v>
      </c>
      <c r="G138" s="585">
        <v>168</v>
      </c>
      <c r="H138" s="586">
        <v>169</v>
      </c>
      <c r="I138" s="579">
        <f t="shared" si="11"/>
        <v>337</v>
      </c>
      <c r="J138" s="156">
        <f t="shared" si="12"/>
        <v>0.64807000000000003</v>
      </c>
      <c r="K138" s="157">
        <f t="shared" si="13"/>
        <v>22</v>
      </c>
      <c r="AE138" s="535"/>
    </row>
    <row r="139" spans="1:31" s="382" customFormat="1" ht="15" customHeight="1" x14ac:dyDescent="0.3">
      <c r="A139" s="501">
        <f t="shared" si="14"/>
        <v>23</v>
      </c>
      <c r="B139" s="533">
        <v>23</v>
      </c>
      <c r="C139" s="520" t="s">
        <v>128</v>
      </c>
      <c r="D139" s="580" t="s">
        <v>310</v>
      </c>
      <c r="E139" s="581" t="s">
        <v>311</v>
      </c>
      <c r="F139" s="581" t="s">
        <v>312</v>
      </c>
      <c r="G139" s="582">
        <v>163.5</v>
      </c>
      <c r="H139" s="525">
        <v>171.5</v>
      </c>
      <c r="I139" s="583">
        <f t="shared" si="11"/>
        <v>335</v>
      </c>
      <c r="J139" s="523">
        <f t="shared" si="12"/>
        <v>0.64422999999999997</v>
      </c>
      <c r="K139" s="157">
        <f t="shared" si="13"/>
        <v>23</v>
      </c>
      <c r="AE139" s="512"/>
    </row>
    <row r="140" spans="1:31" s="382" customFormat="1" ht="15" customHeight="1" x14ac:dyDescent="0.3">
      <c r="A140" s="501">
        <f t="shared" si="14"/>
        <v>24</v>
      </c>
      <c r="B140" s="533">
        <v>24</v>
      </c>
      <c r="C140" s="137" t="s">
        <v>90</v>
      </c>
      <c r="D140" s="584" t="s">
        <v>522</v>
      </c>
      <c r="E140" s="456" t="s">
        <v>523</v>
      </c>
      <c r="F140" s="456" t="s">
        <v>524</v>
      </c>
      <c r="G140" s="585">
        <v>168.5</v>
      </c>
      <c r="H140" s="586">
        <v>165.5</v>
      </c>
      <c r="I140" s="579">
        <f t="shared" si="11"/>
        <v>334</v>
      </c>
      <c r="J140" s="156">
        <f t="shared" si="12"/>
        <v>0.64229999999999998</v>
      </c>
      <c r="K140" s="157">
        <f t="shared" si="13"/>
        <v>24</v>
      </c>
      <c r="AE140" s="512"/>
    </row>
    <row r="141" spans="1:31" s="382" customFormat="1" ht="15" customHeight="1" x14ac:dyDescent="0.3">
      <c r="A141" s="501">
        <f t="shared" si="14"/>
        <v>25</v>
      </c>
      <c r="B141" s="533">
        <v>25</v>
      </c>
      <c r="C141" s="137" t="s">
        <v>82</v>
      </c>
      <c r="D141" s="587" t="s">
        <v>408</v>
      </c>
      <c r="E141" s="221" t="s">
        <v>409</v>
      </c>
      <c r="F141" s="221" t="s">
        <v>410</v>
      </c>
      <c r="G141" s="578">
        <v>169</v>
      </c>
      <c r="H141" s="536">
        <v>164.5</v>
      </c>
      <c r="I141" s="579">
        <f t="shared" si="11"/>
        <v>333.5</v>
      </c>
      <c r="J141" s="156">
        <f t="shared" si="12"/>
        <v>0.64134000000000002</v>
      </c>
      <c r="K141" s="157">
        <f t="shared" si="13"/>
        <v>25</v>
      </c>
      <c r="AE141" s="512"/>
    </row>
    <row r="142" spans="1:31" s="382" customFormat="1" ht="15" customHeight="1" x14ac:dyDescent="0.3">
      <c r="A142" s="501">
        <f t="shared" si="14"/>
        <v>26</v>
      </c>
      <c r="B142" s="533">
        <v>26</v>
      </c>
      <c r="C142" s="137" t="s">
        <v>9</v>
      </c>
      <c r="D142" s="524" t="s">
        <v>176</v>
      </c>
      <c r="E142" s="131" t="s">
        <v>177</v>
      </c>
      <c r="F142" s="131" t="s">
        <v>177</v>
      </c>
      <c r="G142" s="585">
        <v>167</v>
      </c>
      <c r="H142" s="586">
        <v>166</v>
      </c>
      <c r="I142" s="579">
        <f t="shared" si="11"/>
        <v>333</v>
      </c>
      <c r="J142" s="156">
        <f t="shared" si="12"/>
        <v>0.64037999999999995</v>
      </c>
      <c r="K142" s="157">
        <f t="shared" si="13"/>
        <v>26</v>
      </c>
      <c r="AE142" s="512"/>
    </row>
    <row r="143" spans="1:31" s="382" customFormat="1" ht="15" customHeight="1" x14ac:dyDescent="0.3">
      <c r="A143" s="501">
        <f t="shared" si="14"/>
        <v>26</v>
      </c>
      <c r="B143" s="533">
        <v>27</v>
      </c>
      <c r="C143" s="137" t="s">
        <v>82</v>
      </c>
      <c r="D143" s="587" t="s">
        <v>411</v>
      </c>
      <c r="E143" s="530" t="s">
        <v>412</v>
      </c>
      <c r="F143" s="530" t="s">
        <v>412</v>
      </c>
      <c r="G143" s="585">
        <v>169</v>
      </c>
      <c r="H143" s="586">
        <v>164</v>
      </c>
      <c r="I143" s="579">
        <f t="shared" si="11"/>
        <v>333</v>
      </c>
      <c r="J143" s="156">
        <f t="shared" si="12"/>
        <v>0.64037999999999995</v>
      </c>
      <c r="K143" s="157">
        <f t="shared" si="13"/>
        <v>26</v>
      </c>
      <c r="AE143" s="512"/>
    </row>
    <row r="144" spans="1:31" s="382" customFormat="1" ht="15" customHeight="1" x14ac:dyDescent="0.3">
      <c r="A144" s="501">
        <f t="shared" si="14"/>
        <v>28</v>
      </c>
      <c r="B144" s="533">
        <v>28</v>
      </c>
      <c r="C144" s="137" t="s">
        <v>82</v>
      </c>
      <c r="D144" s="587" t="s">
        <v>413</v>
      </c>
      <c r="E144" s="530" t="s">
        <v>414</v>
      </c>
      <c r="F144" s="530" t="s">
        <v>414</v>
      </c>
      <c r="G144" s="585">
        <v>163</v>
      </c>
      <c r="H144" s="586">
        <v>168.5</v>
      </c>
      <c r="I144" s="579">
        <f t="shared" si="11"/>
        <v>331.5</v>
      </c>
      <c r="J144" s="156">
        <f t="shared" si="12"/>
        <v>0.63749999999999996</v>
      </c>
      <c r="K144" s="157">
        <f t="shared" si="13"/>
        <v>28</v>
      </c>
      <c r="AE144" s="512"/>
    </row>
    <row r="145" spans="1:31" s="382" customFormat="1" ht="15" customHeight="1" x14ac:dyDescent="0.3">
      <c r="A145" s="501">
        <f t="shared" si="14"/>
        <v>28</v>
      </c>
      <c r="B145" s="533">
        <v>29</v>
      </c>
      <c r="C145" s="137" t="s">
        <v>115</v>
      </c>
      <c r="D145" s="587" t="s">
        <v>594</v>
      </c>
      <c r="E145" s="530" t="s">
        <v>595</v>
      </c>
      <c r="F145" s="530" t="s">
        <v>595</v>
      </c>
      <c r="G145" s="600">
        <v>159.5</v>
      </c>
      <c r="H145" s="601">
        <v>172</v>
      </c>
      <c r="I145" s="579">
        <f t="shared" si="11"/>
        <v>331.5</v>
      </c>
      <c r="J145" s="156">
        <f t="shared" si="12"/>
        <v>0.63749999999999996</v>
      </c>
      <c r="K145" s="157">
        <f t="shared" si="13"/>
        <v>28</v>
      </c>
      <c r="AE145" s="512"/>
    </row>
    <row r="146" spans="1:31" s="382" customFormat="1" ht="15" customHeight="1" x14ac:dyDescent="0.3">
      <c r="A146" s="501">
        <f t="shared" si="14"/>
        <v>30</v>
      </c>
      <c r="B146" s="533">
        <v>30</v>
      </c>
      <c r="C146" s="137" t="s">
        <v>82</v>
      </c>
      <c r="D146" s="587" t="s">
        <v>415</v>
      </c>
      <c r="E146" s="530" t="s">
        <v>416</v>
      </c>
      <c r="F146" s="530" t="s">
        <v>416</v>
      </c>
      <c r="G146" s="585">
        <v>155</v>
      </c>
      <c r="H146" s="586">
        <v>175.5</v>
      </c>
      <c r="I146" s="579">
        <f t="shared" si="11"/>
        <v>330.5</v>
      </c>
      <c r="J146" s="156">
        <f t="shared" si="12"/>
        <v>0.63556999999999997</v>
      </c>
      <c r="K146" s="157">
        <f t="shared" si="13"/>
        <v>30</v>
      </c>
      <c r="AE146" s="512"/>
    </row>
    <row r="147" spans="1:31" s="382" customFormat="1" ht="15" customHeight="1" x14ac:dyDescent="0.3">
      <c r="A147" s="501">
        <f t="shared" si="14"/>
        <v>31</v>
      </c>
      <c r="B147" s="533">
        <v>31</v>
      </c>
      <c r="C147" s="520" t="s">
        <v>9</v>
      </c>
      <c r="D147" s="524" t="s">
        <v>178</v>
      </c>
      <c r="E147" s="131" t="s">
        <v>179</v>
      </c>
      <c r="F147" s="131" t="s">
        <v>179</v>
      </c>
      <c r="G147" s="588">
        <v>168</v>
      </c>
      <c r="H147" s="526">
        <v>160.5</v>
      </c>
      <c r="I147" s="589">
        <f t="shared" si="11"/>
        <v>328.5</v>
      </c>
      <c r="J147" s="531">
        <f t="shared" si="12"/>
        <v>0.63173000000000001</v>
      </c>
      <c r="K147" s="468">
        <f t="shared" si="13"/>
        <v>31</v>
      </c>
      <c r="AE147" s="512"/>
    </row>
    <row r="148" spans="1:31" s="591" customFormat="1" ht="15" customHeight="1" x14ac:dyDescent="0.3">
      <c r="A148" s="590">
        <f t="shared" si="14"/>
        <v>32</v>
      </c>
      <c r="B148" s="533">
        <v>32</v>
      </c>
      <c r="C148" s="137" t="s">
        <v>90</v>
      </c>
      <c r="D148" s="584" t="s">
        <v>534</v>
      </c>
      <c r="E148" s="456" t="s">
        <v>517</v>
      </c>
      <c r="F148" s="456" t="s">
        <v>535</v>
      </c>
      <c r="G148" s="578">
        <v>162</v>
      </c>
      <c r="H148" s="536">
        <v>165.5</v>
      </c>
      <c r="I148" s="239">
        <f t="shared" si="11"/>
        <v>327.5</v>
      </c>
      <c r="J148" s="471">
        <f t="shared" si="12"/>
        <v>0.62980000000000003</v>
      </c>
      <c r="K148" s="468">
        <f t="shared" si="13"/>
        <v>32</v>
      </c>
      <c r="AE148" s="592"/>
    </row>
    <row r="149" spans="1:31" s="382" customFormat="1" ht="15" customHeight="1" x14ac:dyDescent="0.3">
      <c r="A149" s="501">
        <f t="shared" si="14"/>
        <v>33</v>
      </c>
      <c r="B149" s="533">
        <v>33</v>
      </c>
      <c r="C149" s="137" t="s">
        <v>9</v>
      </c>
      <c r="D149" s="524" t="s">
        <v>180</v>
      </c>
      <c r="E149" s="131" t="s">
        <v>181</v>
      </c>
      <c r="F149" s="577" t="s">
        <v>182</v>
      </c>
      <c r="G149" s="585">
        <v>160.5</v>
      </c>
      <c r="H149" s="586">
        <v>166.5</v>
      </c>
      <c r="I149" s="579">
        <f t="shared" ref="I149:I176" si="15">+G149+H149</f>
        <v>327</v>
      </c>
      <c r="J149" s="156">
        <f t="shared" ref="J149:J176" si="16">+TRUNC(I149/2/$I$115,5)</f>
        <v>0.62883999999999995</v>
      </c>
      <c r="K149" s="157">
        <f t="shared" ref="K149:K176" si="17">IFERROR(RANK(I149,$I$117:$I$202,0),"")</f>
        <v>33</v>
      </c>
      <c r="AE149" s="512"/>
    </row>
    <row r="150" spans="1:31" s="382" customFormat="1" ht="15" customHeight="1" x14ac:dyDescent="0.3">
      <c r="A150" s="501">
        <f t="shared" si="14"/>
        <v>33</v>
      </c>
      <c r="B150" s="533">
        <v>34</v>
      </c>
      <c r="C150" s="137" t="s">
        <v>82</v>
      </c>
      <c r="D150" s="587" t="s">
        <v>417</v>
      </c>
      <c r="E150" s="221" t="s">
        <v>418</v>
      </c>
      <c r="F150" s="221" t="s">
        <v>418</v>
      </c>
      <c r="G150" s="578">
        <v>164.5</v>
      </c>
      <c r="H150" s="536">
        <v>162.5</v>
      </c>
      <c r="I150" s="579">
        <f t="shared" si="15"/>
        <v>327</v>
      </c>
      <c r="J150" s="156">
        <f t="shared" si="16"/>
        <v>0.62883999999999995</v>
      </c>
      <c r="K150" s="157">
        <f t="shared" si="17"/>
        <v>33</v>
      </c>
      <c r="AE150" s="512"/>
    </row>
    <row r="151" spans="1:31" s="382" customFormat="1" ht="15" customHeight="1" x14ac:dyDescent="0.3">
      <c r="A151" s="501">
        <f t="shared" si="14"/>
        <v>33</v>
      </c>
      <c r="B151" s="533">
        <v>35</v>
      </c>
      <c r="C151" s="137" t="s">
        <v>82</v>
      </c>
      <c r="D151" s="587" t="s">
        <v>419</v>
      </c>
      <c r="E151" s="221" t="s">
        <v>420</v>
      </c>
      <c r="F151" s="221" t="s">
        <v>420</v>
      </c>
      <c r="G151" s="578">
        <v>159.5</v>
      </c>
      <c r="H151" s="536">
        <v>167.5</v>
      </c>
      <c r="I151" s="579">
        <f t="shared" si="15"/>
        <v>327</v>
      </c>
      <c r="J151" s="156">
        <f t="shared" si="16"/>
        <v>0.62883999999999995</v>
      </c>
      <c r="K151" s="157">
        <f t="shared" si="17"/>
        <v>33</v>
      </c>
      <c r="AE151" s="512"/>
    </row>
    <row r="152" spans="1:31" s="382" customFormat="1" ht="15" customHeight="1" x14ac:dyDescent="0.3">
      <c r="A152" s="501">
        <f t="shared" si="14"/>
        <v>36</v>
      </c>
      <c r="B152" s="533">
        <v>36</v>
      </c>
      <c r="C152" s="520" t="s">
        <v>128</v>
      </c>
      <c r="D152" s="580" t="s">
        <v>327</v>
      </c>
      <c r="E152" s="581" t="s">
        <v>317</v>
      </c>
      <c r="F152" s="581" t="s">
        <v>315</v>
      </c>
      <c r="G152" s="582">
        <v>156</v>
      </c>
      <c r="H152" s="525">
        <v>169.5</v>
      </c>
      <c r="I152" s="583">
        <f t="shared" si="15"/>
        <v>325.5</v>
      </c>
      <c r="J152" s="523">
        <f t="shared" si="16"/>
        <v>0.62595999999999996</v>
      </c>
      <c r="K152" s="157">
        <f t="shared" si="17"/>
        <v>36</v>
      </c>
      <c r="AE152" s="512"/>
    </row>
    <row r="153" spans="1:31" s="382" customFormat="1" ht="15" customHeight="1" x14ac:dyDescent="0.3">
      <c r="A153" s="501">
        <f t="shared" si="14"/>
        <v>36</v>
      </c>
      <c r="B153" s="533">
        <v>37</v>
      </c>
      <c r="C153" s="137" t="s">
        <v>115</v>
      </c>
      <c r="D153" s="587" t="s">
        <v>602</v>
      </c>
      <c r="E153" s="221" t="s">
        <v>603</v>
      </c>
      <c r="F153" s="221" t="s">
        <v>603</v>
      </c>
      <c r="G153" s="600">
        <v>164</v>
      </c>
      <c r="H153" s="601">
        <v>161.5</v>
      </c>
      <c r="I153" s="579">
        <f t="shared" si="15"/>
        <v>325.5</v>
      </c>
      <c r="J153" s="156">
        <f t="shared" si="16"/>
        <v>0.62595999999999996</v>
      </c>
      <c r="K153" s="157">
        <f t="shared" si="17"/>
        <v>36</v>
      </c>
      <c r="AE153" s="512"/>
    </row>
    <row r="154" spans="1:31" s="382" customFormat="1" ht="15" customHeight="1" x14ac:dyDescent="0.3">
      <c r="A154" s="501">
        <f t="shared" si="14"/>
        <v>38</v>
      </c>
      <c r="B154" s="533">
        <v>38</v>
      </c>
      <c r="C154" s="137" t="s">
        <v>80</v>
      </c>
      <c r="D154" s="587" t="s">
        <v>755</v>
      </c>
      <c r="E154" s="136" t="s">
        <v>756</v>
      </c>
      <c r="F154" s="136" t="s">
        <v>757</v>
      </c>
      <c r="G154" s="586">
        <v>164</v>
      </c>
      <c r="H154" s="586">
        <v>161</v>
      </c>
      <c r="I154" s="579">
        <f t="shared" si="15"/>
        <v>325</v>
      </c>
      <c r="J154" s="156">
        <f t="shared" si="16"/>
        <v>0.625</v>
      </c>
      <c r="K154" s="157">
        <f t="shared" si="17"/>
        <v>38</v>
      </c>
      <c r="AE154" s="512"/>
    </row>
    <row r="155" spans="1:31" s="591" customFormat="1" ht="15" customHeight="1" x14ac:dyDescent="0.3">
      <c r="A155" s="590">
        <f t="shared" si="14"/>
        <v>39</v>
      </c>
      <c r="B155" s="533">
        <v>39</v>
      </c>
      <c r="C155" s="137" t="s">
        <v>82</v>
      </c>
      <c r="D155" s="587" t="s">
        <v>421</v>
      </c>
      <c r="E155" s="530" t="s">
        <v>422</v>
      </c>
      <c r="F155" s="530" t="s">
        <v>422</v>
      </c>
      <c r="G155" s="586">
        <v>159</v>
      </c>
      <c r="H155" s="586">
        <v>165</v>
      </c>
      <c r="I155" s="579">
        <f t="shared" si="15"/>
        <v>324</v>
      </c>
      <c r="J155" s="156">
        <f t="shared" si="16"/>
        <v>0.62307000000000001</v>
      </c>
      <c r="K155" s="157">
        <f t="shared" si="17"/>
        <v>39</v>
      </c>
      <c r="AE155" s="592"/>
    </row>
    <row r="156" spans="1:31" s="382" customFormat="1" ht="15" customHeight="1" x14ac:dyDescent="0.3">
      <c r="A156" s="501">
        <f t="shared" si="14"/>
        <v>39</v>
      </c>
      <c r="B156" s="533">
        <v>40</v>
      </c>
      <c r="C156" s="596" t="s">
        <v>115</v>
      </c>
      <c r="D156" s="529" t="s">
        <v>598</v>
      </c>
      <c r="E156" s="529" t="s">
        <v>599</v>
      </c>
      <c r="F156" s="529" t="s">
        <v>599</v>
      </c>
      <c r="G156" s="602">
        <v>159.5</v>
      </c>
      <c r="H156" s="602">
        <v>164.5</v>
      </c>
      <c r="I156" s="593">
        <f t="shared" si="15"/>
        <v>324</v>
      </c>
      <c r="J156" s="594">
        <f t="shared" si="16"/>
        <v>0.62307000000000001</v>
      </c>
      <c r="K156" s="595">
        <f t="shared" si="17"/>
        <v>39</v>
      </c>
      <c r="AE156" s="512"/>
    </row>
    <row r="157" spans="1:31" s="382" customFormat="1" ht="15" customHeight="1" x14ac:dyDescent="0.3">
      <c r="A157" s="501">
        <f t="shared" si="14"/>
        <v>41</v>
      </c>
      <c r="B157" s="533">
        <v>41</v>
      </c>
      <c r="C157" s="137" t="s">
        <v>86</v>
      </c>
      <c r="D157" s="587" t="s">
        <v>749</v>
      </c>
      <c r="E157" s="136" t="s">
        <v>750</v>
      </c>
      <c r="F157" s="136" t="s">
        <v>751</v>
      </c>
      <c r="G157" s="586">
        <v>169</v>
      </c>
      <c r="H157" s="586">
        <v>154</v>
      </c>
      <c r="I157" s="579">
        <f t="shared" si="15"/>
        <v>323</v>
      </c>
      <c r="J157" s="156">
        <f t="shared" si="16"/>
        <v>0.62114999999999998</v>
      </c>
      <c r="K157" s="157">
        <f t="shared" si="17"/>
        <v>41</v>
      </c>
      <c r="AE157" s="512"/>
    </row>
    <row r="158" spans="1:31" s="382" customFormat="1" ht="15" customHeight="1" x14ac:dyDescent="0.3">
      <c r="A158" s="501">
        <f t="shared" si="14"/>
        <v>42</v>
      </c>
      <c r="B158" s="533">
        <v>42</v>
      </c>
      <c r="C158" s="137" t="s">
        <v>128</v>
      </c>
      <c r="D158" s="499" t="s">
        <v>325</v>
      </c>
      <c r="E158" s="136" t="s">
        <v>326</v>
      </c>
      <c r="F158" s="136" t="s">
        <v>326</v>
      </c>
      <c r="G158" s="586">
        <v>161.5</v>
      </c>
      <c r="H158" s="586">
        <v>160.5</v>
      </c>
      <c r="I158" s="579">
        <f t="shared" si="15"/>
        <v>322</v>
      </c>
      <c r="J158" s="156">
        <f t="shared" si="16"/>
        <v>0.61922999999999995</v>
      </c>
      <c r="K158" s="157">
        <f t="shared" si="17"/>
        <v>42</v>
      </c>
      <c r="AE158" s="512"/>
    </row>
    <row r="159" spans="1:31" s="382" customFormat="1" ht="15" customHeight="1" x14ac:dyDescent="0.3">
      <c r="A159" s="501">
        <f t="shared" si="14"/>
        <v>43</v>
      </c>
      <c r="B159" s="533">
        <v>43</v>
      </c>
      <c r="C159" s="137" t="s">
        <v>90</v>
      </c>
      <c r="D159" s="584" t="s">
        <v>528</v>
      </c>
      <c r="E159" s="456" t="s">
        <v>529</v>
      </c>
      <c r="F159" s="456" t="s">
        <v>530</v>
      </c>
      <c r="G159" s="586">
        <v>160.5</v>
      </c>
      <c r="H159" s="586">
        <v>161</v>
      </c>
      <c r="I159" s="239">
        <f t="shared" si="15"/>
        <v>321.5</v>
      </c>
      <c r="J159" s="471">
        <f t="shared" si="16"/>
        <v>0.61826000000000003</v>
      </c>
      <c r="K159" s="468">
        <f t="shared" si="17"/>
        <v>43</v>
      </c>
      <c r="AE159" s="512"/>
    </row>
    <row r="160" spans="1:31" s="382" customFormat="1" ht="15" customHeight="1" x14ac:dyDescent="0.3">
      <c r="A160" s="501">
        <f t="shared" si="14"/>
        <v>44</v>
      </c>
      <c r="B160" s="533">
        <v>44</v>
      </c>
      <c r="C160" s="137" t="s">
        <v>9</v>
      </c>
      <c r="D160" s="524" t="s">
        <v>183</v>
      </c>
      <c r="E160" s="131" t="s">
        <v>184</v>
      </c>
      <c r="F160" s="463" t="s">
        <v>184</v>
      </c>
      <c r="G160" s="536">
        <v>157</v>
      </c>
      <c r="H160" s="536">
        <v>162.5</v>
      </c>
      <c r="I160" s="579">
        <f t="shared" si="15"/>
        <v>319.5</v>
      </c>
      <c r="J160" s="156">
        <f t="shared" si="16"/>
        <v>0.61441999999999997</v>
      </c>
      <c r="K160" s="157">
        <f t="shared" si="17"/>
        <v>44</v>
      </c>
      <c r="AE160" s="512"/>
    </row>
    <row r="161" spans="1:31" s="382" customFormat="1" ht="15" customHeight="1" x14ac:dyDescent="0.3">
      <c r="A161" s="501">
        <f t="shared" si="14"/>
        <v>45</v>
      </c>
      <c r="B161" s="533">
        <v>45</v>
      </c>
      <c r="C161" s="596" t="s">
        <v>128</v>
      </c>
      <c r="D161" s="580" t="s">
        <v>331</v>
      </c>
      <c r="E161" s="580" t="s">
        <v>317</v>
      </c>
      <c r="F161" s="580" t="s">
        <v>312</v>
      </c>
      <c r="G161" s="597">
        <v>148.5</v>
      </c>
      <c r="H161" s="597">
        <v>167.5</v>
      </c>
      <c r="I161" s="593">
        <f t="shared" si="15"/>
        <v>316</v>
      </c>
      <c r="J161" s="598">
        <f t="shared" si="16"/>
        <v>0.60768999999999995</v>
      </c>
      <c r="K161" s="595">
        <f t="shared" si="17"/>
        <v>45</v>
      </c>
      <c r="AE161" s="512"/>
    </row>
    <row r="162" spans="1:31" s="382" customFormat="1" ht="15" customHeight="1" x14ac:dyDescent="0.3">
      <c r="A162" s="501">
        <f t="shared" si="14"/>
        <v>45</v>
      </c>
      <c r="B162" s="533">
        <v>46</v>
      </c>
      <c r="C162" s="137" t="s">
        <v>80</v>
      </c>
      <c r="D162" s="587" t="s">
        <v>759</v>
      </c>
      <c r="E162" s="136" t="s">
        <v>760</v>
      </c>
      <c r="F162" s="136" t="s">
        <v>761</v>
      </c>
      <c r="G162" s="586">
        <v>160</v>
      </c>
      <c r="H162" s="586">
        <v>156</v>
      </c>
      <c r="I162" s="579">
        <f t="shared" si="15"/>
        <v>316</v>
      </c>
      <c r="J162" s="156">
        <f t="shared" si="16"/>
        <v>0.60768999999999995</v>
      </c>
      <c r="K162" s="157">
        <f t="shared" si="17"/>
        <v>45</v>
      </c>
      <c r="AE162" s="512"/>
    </row>
    <row r="163" spans="1:31" s="382" customFormat="1" ht="15" customHeight="1" x14ac:dyDescent="0.3">
      <c r="A163" s="501">
        <f t="shared" si="14"/>
        <v>47</v>
      </c>
      <c r="B163" s="533">
        <v>47</v>
      </c>
      <c r="C163" s="137" t="s">
        <v>86</v>
      </c>
      <c r="D163" s="587" t="s">
        <v>752</v>
      </c>
      <c r="E163" s="136" t="s">
        <v>753</v>
      </c>
      <c r="F163" s="136" t="s">
        <v>754</v>
      </c>
      <c r="G163" s="586">
        <v>164</v>
      </c>
      <c r="H163" s="586">
        <v>149</v>
      </c>
      <c r="I163" s="579">
        <f t="shared" si="15"/>
        <v>313</v>
      </c>
      <c r="J163" s="156">
        <f t="shared" si="16"/>
        <v>0.60192000000000001</v>
      </c>
      <c r="K163" s="157">
        <f t="shared" si="17"/>
        <v>47</v>
      </c>
      <c r="AE163" s="512"/>
    </row>
    <row r="164" spans="1:31" s="382" customFormat="1" ht="15" customHeight="1" x14ac:dyDescent="0.3">
      <c r="A164" s="501">
        <f t="shared" si="14"/>
        <v>48</v>
      </c>
      <c r="B164" s="533">
        <v>48</v>
      </c>
      <c r="C164" s="138" t="s">
        <v>88</v>
      </c>
      <c r="D164" s="573" t="s">
        <v>136</v>
      </c>
      <c r="E164" s="528" t="s">
        <v>137</v>
      </c>
      <c r="F164" s="528" t="s">
        <v>137</v>
      </c>
      <c r="G164" s="547">
        <v>156</v>
      </c>
      <c r="H164" s="547">
        <v>155.5</v>
      </c>
      <c r="I164" s="548">
        <f t="shared" si="15"/>
        <v>311.5</v>
      </c>
      <c r="J164" s="152">
        <f t="shared" si="16"/>
        <v>0.59902999999999995</v>
      </c>
      <c r="K164" s="153">
        <f t="shared" si="17"/>
        <v>48</v>
      </c>
      <c r="AE164" s="512"/>
    </row>
    <row r="165" spans="1:31" s="382" customFormat="1" ht="15" customHeight="1" x14ac:dyDescent="0.3">
      <c r="A165" s="501">
        <f t="shared" si="14"/>
        <v>49</v>
      </c>
      <c r="B165" s="533">
        <v>49</v>
      </c>
      <c r="C165" s="138" t="s">
        <v>88</v>
      </c>
      <c r="D165" s="573" t="s">
        <v>140</v>
      </c>
      <c r="E165" s="528" t="s">
        <v>141</v>
      </c>
      <c r="F165" s="528" t="s">
        <v>141</v>
      </c>
      <c r="G165" s="547">
        <v>157.5</v>
      </c>
      <c r="H165" s="547">
        <v>151</v>
      </c>
      <c r="I165" s="548">
        <f t="shared" si="15"/>
        <v>308.5</v>
      </c>
      <c r="J165" s="152">
        <f t="shared" si="16"/>
        <v>0.59326000000000001</v>
      </c>
      <c r="K165" s="153">
        <f t="shared" si="17"/>
        <v>49</v>
      </c>
      <c r="AE165" s="512"/>
    </row>
    <row r="166" spans="1:31" s="382" customFormat="1" ht="15" customHeight="1" x14ac:dyDescent="0.3">
      <c r="A166" s="501">
        <f t="shared" si="14"/>
        <v>50</v>
      </c>
      <c r="B166" s="533">
        <v>50</v>
      </c>
      <c r="C166" s="137" t="s">
        <v>128</v>
      </c>
      <c r="D166" s="499" t="s">
        <v>318</v>
      </c>
      <c r="E166" s="136" t="s">
        <v>319</v>
      </c>
      <c r="F166" s="136" t="s">
        <v>319</v>
      </c>
      <c r="G166" s="536">
        <v>152</v>
      </c>
      <c r="H166" s="536">
        <v>156</v>
      </c>
      <c r="I166" s="579">
        <f t="shared" si="15"/>
        <v>308</v>
      </c>
      <c r="J166" s="156">
        <f t="shared" si="16"/>
        <v>0.59230000000000005</v>
      </c>
      <c r="K166" s="157">
        <f t="shared" si="17"/>
        <v>50</v>
      </c>
      <c r="AE166" s="512"/>
    </row>
    <row r="167" spans="1:31" s="382" customFormat="1" ht="15" customHeight="1" x14ac:dyDescent="0.3">
      <c r="A167" s="501">
        <f t="shared" si="14"/>
        <v>51</v>
      </c>
      <c r="B167" s="533">
        <v>51</v>
      </c>
      <c r="C167" s="137" t="s">
        <v>82</v>
      </c>
      <c r="D167" s="587" t="s">
        <v>423</v>
      </c>
      <c r="E167" s="221" t="s">
        <v>424</v>
      </c>
      <c r="F167" s="221" t="s">
        <v>424</v>
      </c>
      <c r="G167" s="586">
        <v>154.5</v>
      </c>
      <c r="H167" s="586">
        <v>148</v>
      </c>
      <c r="I167" s="579">
        <f t="shared" si="15"/>
        <v>302.5</v>
      </c>
      <c r="J167" s="156">
        <f t="shared" si="16"/>
        <v>0.58172999999999997</v>
      </c>
      <c r="K167" s="157">
        <f t="shared" si="17"/>
        <v>51</v>
      </c>
      <c r="AE167" s="512"/>
    </row>
    <row r="168" spans="1:31" s="382" customFormat="1" ht="15" customHeight="1" x14ac:dyDescent="0.3">
      <c r="A168" s="501">
        <f t="shared" si="14"/>
        <v>52</v>
      </c>
      <c r="B168" s="533">
        <v>52</v>
      </c>
      <c r="C168" s="137" t="s">
        <v>128</v>
      </c>
      <c r="D168" s="499" t="s">
        <v>328</v>
      </c>
      <c r="E168" s="136" t="s">
        <v>329</v>
      </c>
      <c r="F168" s="136" t="s">
        <v>329</v>
      </c>
      <c r="G168" s="586">
        <v>150.5</v>
      </c>
      <c r="H168" s="586">
        <v>151.5</v>
      </c>
      <c r="I168" s="579">
        <f t="shared" si="15"/>
        <v>302</v>
      </c>
      <c r="J168" s="156">
        <f t="shared" si="16"/>
        <v>0.58076000000000005</v>
      </c>
      <c r="K168" s="157">
        <f t="shared" si="17"/>
        <v>52</v>
      </c>
      <c r="AE168" s="512"/>
    </row>
    <row r="169" spans="1:31" s="382" customFormat="1" ht="15" customHeight="1" x14ac:dyDescent="0.3">
      <c r="A169" s="501">
        <f t="shared" si="14"/>
        <v>53</v>
      </c>
      <c r="B169" s="533">
        <v>53</v>
      </c>
      <c r="C169" s="137" t="s">
        <v>115</v>
      </c>
      <c r="D169" s="587" t="s">
        <v>604</v>
      </c>
      <c r="E169" s="530" t="s">
        <v>605</v>
      </c>
      <c r="F169" s="530" t="s">
        <v>605</v>
      </c>
      <c r="G169" s="601">
        <v>149</v>
      </c>
      <c r="H169" s="601">
        <v>152.5</v>
      </c>
      <c r="I169" s="579">
        <f t="shared" si="15"/>
        <v>301.5</v>
      </c>
      <c r="J169" s="156">
        <f t="shared" si="16"/>
        <v>0.57979999999999998</v>
      </c>
      <c r="K169" s="157">
        <f t="shared" si="17"/>
        <v>53</v>
      </c>
      <c r="AE169" s="512"/>
    </row>
    <row r="170" spans="1:31" s="382" customFormat="1" ht="15" customHeight="1" x14ac:dyDescent="0.3">
      <c r="A170" s="501">
        <f t="shared" ref="A170:A179" si="18">K170</f>
        <v>54</v>
      </c>
      <c r="B170" s="533">
        <v>54</v>
      </c>
      <c r="C170" s="137" t="s">
        <v>9</v>
      </c>
      <c r="D170" s="524" t="s">
        <v>185</v>
      </c>
      <c r="E170" s="131" t="s">
        <v>186</v>
      </c>
      <c r="F170" s="530" t="s">
        <v>186</v>
      </c>
      <c r="G170" s="586">
        <v>146.5</v>
      </c>
      <c r="H170" s="586">
        <v>152</v>
      </c>
      <c r="I170" s="579">
        <f t="shared" si="15"/>
        <v>298.5</v>
      </c>
      <c r="J170" s="156">
        <f t="shared" si="16"/>
        <v>0.57403000000000004</v>
      </c>
      <c r="K170" s="157">
        <f t="shared" si="17"/>
        <v>54</v>
      </c>
      <c r="AE170" s="512"/>
    </row>
    <row r="171" spans="1:31" s="382" customFormat="1" ht="15" customHeight="1" x14ac:dyDescent="0.3">
      <c r="A171" s="501">
        <f t="shared" si="18"/>
        <v>55</v>
      </c>
      <c r="B171" s="533">
        <v>55</v>
      </c>
      <c r="C171" s="137" t="s">
        <v>88</v>
      </c>
      <c r="D171" s="587" t="s">
        <v>144</v>
      </c>
      <c r="E171" s="221" t="s">
        <v>145</v>
      </c>
      <c r="F171" s="221" t="s">
        <v>145</v>
      </c>
      <c r="G171" s="586">
        <v>142.5</v>
      </c>
      <c r="H171" s="586">
        <v>153</v>
      </c>
      <c r="I171" s="579">
        <f t="shared" si="15"/>
        <v>295.5</v>
      </c>
      <c r="J171" s="156">
        <f t="shared" si="16"/>
        <v>0.56825999999999999</v>
      </c>
      <c r="K171" s="157">
        <f t="shared" si="17"/>
        <v>55</v>
      </c>
      <c r="AE171" s="512"/>
    </row>
    <row r="172" spans="1:31" s="382" customFormat="1" ht="15" customHeight="1" x14ac:dyDescent="0.3">
      <c r="A172" s="501">
        <f t="shared" si="18"/>
        <v>56</v>
      </c>
      <c r="B172" s="533">
        <v>56</v>
      </c>
      <c r="C172" s="137" t="s">
        <v>86</v>
      </c>
      <c r="D172" s="587" t="s">
        <v>758</v>
      </c>
      <c r="E172" s="136" t="s">
        <v>750</v>
      </c>
      <c r="F172" s="136" t="s">
        <v>750</v>
      </c>
      <c r="G172" s="536">
        <v>138</v>
      </c>
      <c r="H172" s="536">
        <v>154</v>
      </c>
      <c r="I172" s="579">
        <f t="shared" si="15"/>
        <v>292</v>
      </c>
      <c r="J172" s="156">
        <f t="shared" si="16"/>
        <v>0.56152999999999997</v>
      </c>
      <c r="K172" s="157">
        <f t="shared" si="17"/>
        <v>56</v>
      </c>
      <c r="AE172" s="512"/>
    </row>
    <row r="173" spans="1:31" s="382" customFormat="1" ht="15" customHeight="1" x14ac:dyDescent="0.3">
      <c r="A173" s="501">
        <f t="shared" si="18"/>
        <v>57</v>
      </c>
      <c r="B173" s="533">
        <v>57</v>
      </c>
      <c r="C173" s="137" t="s">
        <v>88</v>
      </c>
      <c r="D173" s="599" t="s">
        <v>142</v>
      </c>
      <c r="E173" s="463" t="s">
        <v>143</v>
      </c>
      <c r="F173" s="463" t="s">
        <v>143</v>
      </c>
      <c r="G173" s="536">
        <v>143.5</v>
      </c>
      <c r="H173" s="536">
        <v>147.5</v>
      </c>
      <c r="I173" s="239">
        <f t="shared" si="15"/>
        <v>291</v>
      </c>
      <c r="J173" s="471">
        <f t="shared" si="16"/>
        <v>0.55961000000000005</v>
      </c>
      <c r="K173" s="468">
        <f t="shared" si="17"/>
        <v>57</v>
      </c>
      <c r="AE173" s="512"/>
    </row>
    <row r="174" spans="1:31" s="382" customFormat="1" ht="15" customHeight="1" x14ac:dyDescent="0.3">
      <c r="A174" s="501">
        <f t="shared" si="18"/>
        <v>58</v>
      </c>
      <c r="B174" s="533">
        <v>58</v>
      </c>
      <c r="C174" s="137" t="s">
        <v>128</v>
      </c>
      <c r="D174" s="499" t="s">
        <v>313</v>
      </c>
      <c r="E174" s="136" t="s">
        <v>314</v>
      </c>
      <c r="F174" s="136" t="s">
        <v>315</v>
      </c>
      <c r="G174" s="586">
        <v>142.5</v>
      </c>
      <c r="H174" s="586">
        <v>146.5</v>
      </c>
      <c r="I174" s="239">
        <f t="shared" si="15"/>
        <v>289</v>
      </c>
      <c r="J174" s="471">
        <f t="shared" si="16"/>
        <v>0.55576000000000003</v>
      </c>
      <c r="K174" s="468">
        <f t="shared" si="17"/>
        <v>58</v>
      </c>
      <c r="AE174" s="512"/>
    </row>
    <row r="175" spans="1:31" s="382" customFormat="1" ht="15" customHeight="1" x14ac:dyDescent="0.3">
      <c r="A175" s="501">
        <f t="shared" si="18"/>
        <v>59</v>
      </c>
      <c r="B175" s="533">
        <v>59</v>
      </c>
      <c r="C175" s="137" t="s">
        <v>88</v>
      </c>
      <c r="D175" s="587" t="s">
        <v>138</v>
      </c>
      <c r="E175" s="530" t="s">
        <v>139</v>
      </c>
      <c r="F175" s="530" t="s">
        <v>139</v>
      </c>
      <c r="G175" s="586">
        <v>141.5</v>
      </c>
      <c r="H175" s="586">
        <v>147</v>
      </c>
      <c r="I175" s="579">
        <f t="shared" si="15"/>
        <v>288.5</v>
      </c>
      <c r="J175" s="156">
        <f t="shared" si="16"/>
        <v>0.55479999999999996</v>
      </c>
      <c r="K175" s="157">
        <f t="shared" si="17"/>
        <v>59</v>
      </c>
      <c r="AE175" s="512"/>
    </row>
    <row r="176" spans="1:31" s="382" customFormat="1" ht="15" customHeight="1" thickBot="1" x14ac:dyDescent="0.35">
      <c r="A176" s="501">
        <f t="shared" si="18"/>
        <v>60</v>
      </c>
      <c r="B176" s="533">
        <v>60</v>
      </c>
      <c r="C176" s="137" t="s">
        <v>128</v>
      </c>
      <c r="D176" s="499" t="s">
        <v>316</v>
      </c>
      <c r="E176" s="136" t="s">
        <v>317</v>
      </c>
      <c r="F176" s="136" t="s">
        <v>312</v>
      </c>
      <c r="G176" s="586">
        <v>139.5</v>
      </c>
      <c r="H176" s="586">
        <v>141.5</v>
      </c>
      <c r="I176" s="579">
        <f t="shared" si="15"/>
        <v>281</v>
      </c>
      <c r="J176" s="156">
        <f t="shared" si="16"/>
        <v>0.54037999999999997</v>
      </c>
      <c r="K176" s="157">
        <f t="shared" si="17"/>
        <v>60</v>
      </c>
      <c r="AE176" s="512"/>
    </row>
    <row r="177" spans="1:11" ht="14.4" hidden="1" x14ac:dyDescent="0.3">
      <c r="A177" s="158">
        <f t="shared" si="18"/>
        <v>61</v>
      </c>
      <c r="B177" s="257">
        <v>61</v>
      </c>
      <c r="C177" s="220"/>
      <c r="D177" s="277"/>
      <c r="E177" s="125"/>
      <c r="F177" s="179"/>
      <c r="G177" s="150"/>
      <c r="H177" s="150"/>
      <c r="I177" s="271">
        <f t="shared" ref="I177:I180" si="19">+G177+H177</f>
        <v>0</v>
      </c>
      <c r="J177" s="148">
        <f t="shared" ref="J177:J180" si="20">+TRUNC(I177/2/$I$115,5)</f>
        <v>0</v>
      </c>
      <c r="K177" s="149">
        <f t="shared" ref="K177:K180" si="21">IFERROR(RANK(I177,$I$117:$I$202,0),"")</f>
        <v>61</v>
      </c>
    </row>
    <row r="178" spans="1:11" ht="14.4" hidden="1" x14ac:dyDescent="0.3">
      <c r="A178" s="158">
        <f t="shared" si="18"/>
        <v>61</v>
      </c>
      <c r="B178" s="257">
        <v>62</v>
      </c>
      <c r="C178" s="220"/>
      <c r="D178" s="277"/>
      <c r="E178" s="125"/>
      <c r="F178" s="179"/>
      <c r="G178" s="150"/>
      <c r="H178" s="150"/>
      <c r="I178" s="271">
        <f t="shared" si="19"/>
        <v>0</v>
      </c>
      <c r="J178" s="148">
        <f t="shared" si="20"/>
        <v>0</v>
      </c>
      <c r="K178" s="149">
        <f t="shared" si="21"/>
        <v>61</v>
      </c>
    </row>
    <row r="179" spans="1:11" ht="15" hidden="1" customHeight="1" x14ac:dyDescent="0.3">
      <c r="A179" s="158">
        <f t="shared" si="18"/>
        <v>61</v>
      </c>
      <c r="B179" s="257">
        <v>63</v>
      </c>
      <c r="C179" s="220"/>
      <c r="D179" s="277"/>
      <c r="E179" s="124"/>
      <c r="F179" s="278"/>
      <c r="G179" s="150"/>
      <c r="H179" s="150"/>
      <c r="I179" s="271">
        <f t="shared" si="19"/>
        <v>0</v>
      </c>
      <c r="J179" s="148">
        <f t="shared" si="20"/>
        <v>0</v>
      </c>
      <c r="K179" s="149">
        <f t="shared" si="21"/>
        <v>61</v>
      </c>
    </row>
    <row r="180" spans="1:11" ht="14.4" hidden="1" x14ac:dyDescent="0.3">
      <c r="A180" s="158">
        <f t="shared" si="14"/>
        <v>61</v>
      </c>
      <c r="B180" s="257">
        <v>64</v>
      </c>
      <c r="C180" s="220"/>
      <c r="D180" s="277"/>
      <c r="E180" s="125"/>
      <c r="F180" s="179"/>
      <c r="G180" s="143"/>
      <c r="H180" s="143"/>
      <c r="I180" s="271">
        <f t="shared" si="19"/>
        <v>0</v>
      </c>
      <c r="J180" s="148">
        <f t="shared" si="20"/>
        <v>0</v>
      </c>
      <c r="K180" s="149">
        <f t="shared" si="21"/>
        <v>61</v>
      </c>
    </row>
    <row r="181" spans="1:11" ht="15" hidden="1" customHeight="1" x14ac:dyDescent="0.3">
      <c r="A181" s="158">
        <f t="shared" ref="A181:A202" si="22">K181</f>
        <v>61</v>
      </c>
      <c r="B181" s="257">
        <v>65</v>
      </c>
      <c r="C181" s="220"/>
      <c r="D181" s="279"/>
      <c r="E181" s="280"/>
      <c r="F181" s="280"/>
      <c r="G181" s="143"/>
      <c r="H181" s="143"/>
      <c r="I181" s="276">
        <f t="shared" ref="I181:I186" si="23">+G181+H181</f>
        <v>0</v>
      </c>
      <c r="J181" s="145">
        <f t="shared" ref="J181:J186" si="24">+TRUNC(I181/2/$I$115,5)</f>
        <v>0</v>
      </c>
      <c r="K181" s="146">
        <f t="shared" ref="K181:K186" si="25">IFERROR(RANK(I181,$I$117:$I$202,0),"")</f>
        <v>61</v>
      </c>
    </row>
    <row r="182" spans="1:11" ht="15" hidden="1" customHeight="1" x14ac:dyDescent="0.3">
      <c r="A182" s="158">
        <f t="shared" si="22"/>
        <v>61</v>
      </c>
      <c r="B182" s="257">
        <v>66</v>
      </c>
      <c r="C182" s="220"/>
      <c r="D182" s="279"/>
      <c r="E182" s="280"/>
      <c r="F182" s="280"/>
      <c r="G182" s="143"/>
      <c r="H182" s="143"/>
      <c r="I182" s="276">
        <f t="shared" si="23"/>
        <v>0</v>
      </c>
      <c r="J182" s="145">
        <f t="shared" si="24"/>
        <v>0</v>
      </c>
      <c r="K182" s="146">
        <f t="shared" si="25"/>
        <v>61</v>
      </c>
    </row>
    <row r="183" spans="1:11" ht="15" hidden="1" customHeight="1" x14ac:dyDescent="0.3">
      <c r="A183" s="158">
        <f t="shared" si="22"/>
        <v>61</v>
      </c>
      <c r="B183" s="257">
        <v>67</v>
      </c>
      <c r="C183" s="220"/>
      <c r="D183" s="277"/>
      <c r="E183" s="124"/>
      <c r="F183" s="278"/>
      <c r="G183" s="150"/>
      <c r="H183" s="150"/>
      <c r="I183" s="271">
        <f t="shared" si="23"/>
        <v>0</v>
      </c>
      <c r="J183" s="148">
        <f t="shared" si="24"/>
        <v>0</v>
      </c>
      <c r="K183" s="149">
        <f t="shared" si="25"/>
        <v>61</v>
      </c>
    </row>
    <row r="184" spans="1:11" ht="15" hidden="1" customHeight="1" x14ac:dyDescent="0.3">
      <c r="B184" s="257">
        <v>68</v>
      </c>
      <c r="C184" s="220"/>
      <c r="D184" s="279"/>
      <c r="E184" s="280"/>
      <c r="F184" s="280"/>
      <c r="G184" s="143"/>
      <c r="H184" s="143"/>
      <c r="I184" s="276">
        <f t="shared" si="23"/>
        <v>0</v>
      </c>
      <c r="J184" s="145">
        <f t="shared" si="24"/>
        <v>0</v>
      </c>
      <c r="K184" s="146">
        <f t="shared" si="25"/>
        <v>61</v>
      </c>
    </row>
    <row r="185" spans="1:11" ht="14.4" hidden="1" x14ac:dyDescent="0.3">
      <c r="B185" s="257">
        <v>69</v>
      </c>
      <c r="C185" s="220"/>
      <c r="D185" s="277"/>
      <c r="E185" s="125"/>
      <c r="F185" s="179"/>
      <c r="G185" s="150"/>
      <c r="H185" s="150"/>
      <c r="I185" s="271">
        <f t="shared" si="23"/>
        <v>0</v>
      </c>
      <c r="J185" s="148">
        <f t="shared" si="24"/>
        <v>0</v>
      </c>
      <c r="K185" s="149">
        <f t="shared" si="25"/>
        <v>61</v>
      </c>
    </row>
    <row r="186" spans="1:11" ht="15.75" hidden="1" customHeight="1" x14ac:dyDescent="0.3">
      <c r="B186" s="257">
        <v>70</v>
      </c>
      <c r="C186" s="220"/>
      <c r="D186" s="277"/>
      <c r="E186" s="124"/>
      <c r="F186" s="278"/>
      <c r="G186" s="150"/>
      <c r="H186" s="150"/>
      <c r="I186" s="271">
        <f t="shared" si="23"/>
        <v>0</v>
      </c>
      <c r="J186" s="148">
        <f t="shared" si="24"/>
        <v>0</v>
      </c>
      <c r="K186" s="149">
        <f t="shared" si="25"/>
        <v>61</v>
      </c>
    </row>
    <row r="187" spans="1:11" ht="14.4" hidden="1" x14ac:dyDescent="0.3">
      <c r="B187" s="257">
        <v>71</v>
      </c>
      <c r="C187" s="220"/>
      <c r="D187" s="277"/>
      <c r="E187" s="125"/>
      <c r="F187" s="179"/>
      <c r="G187" s="150"/>
      <c r="H187" s="150"/>
      <c r="I187" s="271">
        <f t="shared" ref="I187:I202" si="26">+G187+H187</f>
        <v>0</v>
      </c>
      <c r="J187" s="148">
        <f t="shared" ref="J187:J202" si="27">+TRUNC(I187/2/$I$115,5)</f>
        <v>0</v>
      </c>
      <c r="K187" s="149">
        <f t="shared" ref="K187:K202" si="28">IFERROR(RANK(I187,$I$117:$I$202,0),"")</f>
        <v>61</v>
      </c>
    </row>
    <row r="188" spans="1:11" ht="14.4" hidden="1" x14ac:dyDescent="0.3">
      <c r="B188" s="257">
        <v>72</v>
      </c>
      <c r="C188" s="220"/>
      <c r="D188" s="277"/>
      <c r="E188" s="125"/>
      <c r="F188" s="179"/>
      <c r="G188" s="143"/>
      <c r="H188" s="143"/>
      <c r="I188" s="271">
        <f t="shared" si="26"/>
        <v>0</v>
      </c>
      <c r="J188" s="148">
        <f t="shared" si="27"/>
        <v>0</v>
      </c>
      <c r="K188" s="149">
        <f t="shared" si="28"/>
        <v>61</v>
      </c>
    </row>
    <row r="189" spans="1:11" hidden="1" x14ac:dyDescent="0.3">
      <c r="B189" s="257">
        <v>73</v>
      </c>
      <c r="C189" s="220"/>
      <c r="D189" s="281"/>
      <c r="E189" s="282"/>
      <c r="F189" s="283"/>
      <c r="G189" s="284"/>
      <c r="H189" s="285"/>
      <c r="I189" s="271">
        <f t="shared" si="26"/>
        <v>0</v>
      </c>
      <c r="J189" s="148">
        <f t="shared" si="27"/>
        <v>0</v>
      </c>
      <c r="K189" s="149">
        <f t="shared" si="28"/>
        <v>61</v>
      </c>
    </row>
    <row r="190" spans="1:11" hidden="1" x14ac:dyDescent="0.3">
      <c r="B190" s="257">
        <v>74</v>
      </c>
      <c r="C190" s="220"/>
      <c r="D190" s="281"/>
      <c r="E190" s="282"/>
      <c r="F190" s="283"/>
      <c r="G190" s="284"/>
      <c r="H190" s="285"/>
      <c r="I190" s="271">
        <f t="shared" si="26"/>
        <v>0</v>
      </c>
      <c r="J190" s="148">
        <f t="shared" si="27"/>
        <v>0</v>
      </c>
      <c r="K190" s="149">
        <f t="shared" si="28"/>
        <v>61</v>
      </c>
    </row>
    <row r="191" spans="1:11" hidden="1" x14ac:dyDescent="0.3">
      <c r="B191" s="257">
        <v>75</v>
      </c>
      <c r="C191" s="220"/>
      <c r="D191" s="281"/>
      <c r="E191" s="282"/>
      <c r="F191" s="283"/>
      <c r="G191" s="284"/>
      <c r="H191" s="285"/>
      <c r="I191" s="271">
        <f t="shared" si="26"/>
        <v>0</v>
      </c>
      <c r="J191" s="148">
        <f t="shared" si="27"/>
        <v>0</v>
      </c>
      <c r="K191" s="149">
        <f t="shared" si="28"/>
        <v>61</v>
      </c>
    </row>
    <row r="192" spans="1:11" hidden="1" x14ac:dyDescent="0.3">
      <c r="B192" s="257">
        <v>76</v>
      </c>
      <c r="C192" s="220"/>
      <c r="D192" s="281"/>
      <c r="E192" s="282"/>
      <c r="F192" s="283"/>
      <c r="G192" s="284"/>
      <c r="H192" s="285"/>
      <c r="I192" s="271">
        <f t="shared" si="26"/>
        <v>0</v>
      </c>
      <c r="J192" s="148">
        <f t="shared" si="27"/>
        <v>0</v>
      </c>
      <c r="K192" s="149">
        <f t="shared" si="28"/>
        <v>61</v>
      </c>
    </row>
    <row r="193" spans="1:11" hidden="1" x14ac:dyDescent="0.3">
      <c r="B193" s="257">
        <v>77</v>
      </c>
      <c r="C193" s="220"/>
      <c r="D193" s="281"/>
      <c r="E193" s="282"/>
      <c r="F193" s="283"/>
      <c r="G193" s="284"/>
      <c r="H193" s="285"/>
      <c r="I193" s="271">
        <f t="shared" si="26"/>
        <v>0</v>
      </c>
      <c r="J193" s="148">
        <f t="shared" si="27"/>
        <v>0</v>
      </c>
      <c r="K193" s="149">
        <f t="shared" si="28"/>
        <v>61</v>
      </c>
    </row>
    <row r="194" spans="1:11" hidden="1" x14ac:dyDescent="0.3">
      <c r="B194" s="257">
        <v>78</v>
      </c>
      <c r="C194" s="220"/>
      <c r="D194" s="281"/>
      <c r="E194" s="282"/>
      <c r="F194" s="283"/>
      <c r="G194" s="284"/>
      <c r="H194" s="285"/>
      <c r="I194" s="271">
        <f t="shared" si="26"/>
        <v>0</v>
      </c>
      <c r="J194" s="148">
        <f t="shared" si="27"/>
        <v>0</v>
      </c>
      <c r="K194" s="149">
        <f t="shared" si="28"/>
        <v>61</v>
      </c>
    </row>
    <row r="195" spans="1:11" hidden="1" x14ac:dyDescent="0.3">
      <c r="B195" s="257">
        <v>79</v>
      </c>
      <c r="C195" s="220"/>
      <c r="D195" s="281"/>
      <c r="E195" s="282"/>
      <c r="F195" s="283"/>
      <c r="G195" s="284"/>
      <c r="H195" s="285"/>
      <c r="I195" s="271">
        <f t="shared" si="26"/>
        <v>0</v>
      </c>
      <c r="J195" s="148">
        <f t="shared" si="27"/>
        <v>0</v>
      </c>
      <c r="K195" s="149">
        <f t="shared" si="28"/>
        <v>61</v>
      </c>
    </row>
    <row r="196" spans="1:11" hidden="1" x14ac:dyDescent="0.3">
      <c r="B196" s="257">
        <v>80</v>
      </c>
      <c r="C196" s="220"/>
      <c r="D196" s="281"/>
      <c r="E196" s="282"/>
      <c r="F196" s="283"/>
      <c r="G196" s="284"/>
      <c r="H196" s="285"/>
      <c r="I196" s="271">
        <f t="shared" si="26"/>
        <v>0</v>
      </c>
      <c r="J196" s="148">
        <f t="shared" si="27"/>
        <v>0</v>
      </c>
      <c r="K196" s="149">
        <f t="shared" si="28"/>
        <v>61</v>
      </c>
    </row>
    <row r="197" spans="1:11" hidden="1" x14ac:dyDescent="0.3">
      <c r="B197" s="257">
        <v>81</v>
      </c>
      <c r="C197" s="220"/>
      <c r="D197" s="281"/>
      <c r="E197" s="282"/>
      <c r="F197" s="283"/>
      <c r="G197" s="284"/>
      <c r="H197" s="285"/>
      <c r="I197" s="271">
        <f t="shared" si="26"/>
        <v>0</v>
      </c>
      <c r="J197" s="148">
        <f t="shared" si="27"/>
        <v>0</v>
      </c>
      <c r="K197" s="149">
        <f t="shared" si="28"/>
        <v>61</v>
      </c>
    </row>
    <row r="198" spans="1:11" hidden="1" x14ac:dyDescent="0.3">
      <c r="B198" s="257">
        <v>82</v>
      </c>
      <c r="C198" s="220"/>
      <c r="D198" s="281"/>
      <c r="E198" s="282"/>
      <c r="F198" s="283"/>
      <c r="G198" s="284"/>
      <c r="H198" s="285"/>
      <c r="I198" s="271">
        <f t="shared" si="26"/>
        <v>0</v>
      </c>
      <c r="J198" s="148">
        <f t="shared" si="27"/>
        <v>0</v>
      </c>
      <c r="K198" s="149">
        <f t="shared" si="28"/>
        <v>61</v>
      </c>
    </row>
    <row r="199" spans="1:11" hidden="1" x14ac:dyDescent="0.3">
      <c r="B199" s="257">
        <v>83</v>
      </c>
      <c r="C199" s="220"/>
      <c r="D199" s="281"/>
      <c r="E199" s="282"/>
      <c r="F199" s="283"/>
      <c r="G199" s="284"/>
      <c r="H199" s="285"/>
      <c r="I199" s="271">
        <f t="shared" si="26"/>
        <v>0</v>
      </c>
      <c r="J199" s="148">
        <f t="shared" si="27"/>
        <v>0</v>
      </c>
      <c r="K199" s="149">
        <f t="shared" si="28"/>
        <v>61</v>
      </c>
    </row>
    <row r="200" spans="1:11" hidden="1" x14ac:dyDescent="0.3">
      <c r="B200" s="257">
        <v>84</v>
      </c>
      <c r="C200" s="220"/>
      <c r="D200" s="281"/>
      <c r="E200" s="282"/>
      <c r="F200" s="283"/>
      <c r="G200" s="284"/>
      <c r="H200" s="285"/>
      <c r="I200" s="271">
        <f t="shared" si="26"/>
        <v>0</v>
      </c>
      <c r="J200" s="148">
        <f t="shared" si="27"/>
        <v>0</v>
      </c>
      <c r="K200" s="149">
        <f t="shared" si="28"/>
        <v>61</v>
      </c>
    </row>
    <row r="201" spans="1:11" hidden="1" x14ac:dyDescent="0.3">
      <c r="B201" s="257">
        <v>85</v>
      </c>
      <c r="C201" s="220"/>
      <c r="D201" s="281"/>
      <c r="E201" s="282"/>
      <c r="F201" s="283"/>
      <c r="G201" s="284"/>
      <c r="H201" s="285"/>
      <c r="I201" s="271">
        <f t="shared" si="26"/>
        <v>0</v>
      </c>
      <c r="J201" s="148">
        <f t="shared" si="27"/>
        <v>0</v>
      </c>
      <c r="K201" s="149">
        <f t="shared" si="28"/>
        <v>61</v>
      </c>
    </row>
    <row r="202" spans="1:11" ht="14.4" hidden="1" thickBot="1" x14ac:dyDescent="0.35">
      <c r="A202" s="158">
        <f t="shared" si="22"/>
        <v>61</v>
      </c>
      <c r="B202" s="257">
        <v>86</v>
      </c>
      <c r="C202" s="220"/>
      <c r="D202" s="281"/>
      <c r="E202" s="282"/>
      <c r="F202" s="283"/>
      <c r="G202" s="284"/>
      <c r="H202" s="285"/>
      <c r="I202" s="271">
        <f t="shared" si="26"/>
        <v>0</v>
      </c>
      <c r="J202" s="148">
        <f t="shared" si="27"/>
        <v>0</v>
      </c>
      <c r="K202" s="149">
        <f t="shared" si="28"/>
        <v>61</v>
      </c>
    </row>
    <row r="203" spans="1:11" ht="16.2" thickTop="1" x14ac:dyDescent="0.3">
      <c r="C203" s="232"/>
      <c r="D203" s="233" t="s">
        <v>1</v>
      </c>
      <c r="E203" s="234" t="s">
        <v>2</v>
      </c>
      <c r="F203" s="235" t="s">
        <v>18</v>
      </c>
      <c r="G203" s="213" t="s">
        <v>19</v>
      </c>
      <c r="H203" s="213" t="s">
        <v>20</v>
      </c>
      <c r="I203" s="213" t="s">
        <v>6</v>
      </c>
      <c r="J203" s="215"/>
      <c r="K203" s="216" t="s">
        <v>8</v>
      </c>
    </row>
    <row r="204" spans="1:11" ht="15.6" x14ac:dyDescent="0.3">
      <c r="C204" s="732"/>
      <c r="D204" s="236"/>
      <c r="E204" s="237" t="s">
        <v>10</v>
      </c>
      <c r="F204" s="238" t="s">
        <v>9</v>
      </c>
      <c r="G204" s="239">
        <v>384</v>
      </c>
      <c r="H204" s="239">
        <v>363</v>
      </c>
      <c r="I204" s="239">
        <f t="shared" ref="I204:I211" si="29">+G204+H204</f>
        <v>747</v>
      </c>
      <c r="J204" s="240"/>
      <c r="K204" s="241">
        <v>1</v>
      </c>
    </row>
    <row r="205" spans="1:11" ht="15.6" x14ac:dyDescent="0.3">
      <c r="C205" s="732"/>
      <c r="D205" s="236"/>
      <c r="E205" s="237"/>
      <c r="F205" s="238" t="s">
        <v>82</v>
      </c>
      <c r="G205" s="239">
        <v>372.5</v>
      </c>
      <c r="H205" s="239">
        <v>358.5</v>
      </c>
      <c r="I205" s="239">
        <f t="shared" si="29"/>
        <v>731</v>
      </c>
      <c r="J205" s="240"/>
      <c r="K205" s="241">
        <v>2</v>
      </c>
    </row>
    <row r="206" spans="1:11" ht="15.6" x14ac:dyDescent="0.3">
      <c r="C206" s="732"/>
      <c r="D206" s="236"/>
      <c r="E206" s="237"/>
      <c r="F206" s="238" t="s">
        <v>90</v>
      </c>
      <c r="G206" s="239">
        <v>358.5</v>
      </c>
      <c r="H206" s="239">
        <v>356.5</v>
      </c>
      <c r="I206" s="239">
        <f t="shared" si="29"/>
        <v>715</v>
      </c>
      <c r="J206" s="240"/>
      <c r="K206" s="241">
        <v>3</v>
      </c>
    </row>
    <row r="207" spans="1:11" ht="15.6" x14ac:dyDescent="0.3">
      <c r="C207" s="732"/>
      <c r="D207" s="236"/>
      <c r="E207" s="237"/>
      <c r="F207" s="238" t="s">
        <v>128</v>
      </c>
      <c r="G207" s="239">
        <v>359</v>
      </c>
      <c r="H207" s="239">
        <v>349.5</v>
      </c>
      <c r="I207" s="239">
        <f t="shared" si="29"/>
        <v>708.5</v>
      </c>
      <c r="J207" s="240"/>
      <c r="K207" s="241">
        <v>4</v>
      </c>
    </row>
    <row r="208" spans="1:11" ht="15.6" x14ac:dyDescent="0.3">
      <c r="C208" s="732"/>
      <c r="D208" s="236"/>
      <c r="E208" s="242"/>
      <c r="F208" s="238" t="s">
        <v>115</v>
      </c>
      <c r="G208" s="239">
        <v>351.5</v>
      </c>
      <c r="H208" s="239">
        <v>351</v>
      </c>
      <c r="I208" s="239">
        <f t="shared" si="29"/>
        <v>702.5</v>
      </c>
      <c r="J208" s="243"/>
      <c r="K208" s="241">
        <v>5</v>
      </c>
    </row>
    <row r="209" spans="1:31" ht="15.6" x14ac:dyDescent="0.3">
      <c r="C209" s="732"/>
      <c r="D209" s="236"/>
      <c r="E209" s="242"/>
      <c r="F209" s="238" t="s">
        <v>80</v>
      </c>
      <c r="G209" s="239">
        <v>325</v>
      </c>
      <c r="H209" s="239">
        <v>316</v>
      </c>
      <c r="I209" s="239">
        <f t="shared" si="29"/>
        <v>641</v>
      </c>
      <c r="J209" s="243"/>
      <c r="K209" s="241">
        <v>6</v>
      </c>
    </row>
    <row r="210" spans="1:31" ht="15.6" x14ac:dyDescent="0.3">
      <c r="C210" s="732"/>
      <c r="D210" s="236"/>
      <c r="E210" s="242"/>
      <c r="F210" s="238" t="s">
        <v>86</v>
      </c>
      <c r="G210" s="239">
        <v>323</v>
      </c>
      <c r="H210" s="239">
        <v>313</v>
      </c>
      <c r="I210" s="239">
        <f t="shared" si="29"/>
        <v>636</v>
      </c>
      <c r="J210" s="243"/>
      <c r="K210" s="241">
        <v>7</v>
      </c>
    </row>
    <row r="211" spans="1:31" ht="15.6" x14ac:dyDescent="0.3">
      <c r="C211" s="732"/>
      <c r="D211" s="236"/>
      <c r="E211" s="242"/>
      <c r="F211" s="238" t="s">
        <v>88</v>
      </c>
      <c r="G211" s="239">
        <v>311.5</v>
      </c>
      <c r="H211" s="239">
        <v>308.5</v>
      </c>
      <c r="I211" s="239">
        <f t="shared" si="29"/>
        <v>620</v>
      </c>
      <c r="J211" s="243"/>
      <c r="K211" s="241">
        <v>8</v>
      </c>
    </row>
    <row r="212" spans="1:31" ht="15.6" x14ac:dyDescent="0.3">
      <c r="C212" s="249"/>
      <c r="D212" s="286"/>
      <c r="E212" s="287"/>
      <c r="F212" s="287"/>
      <c r="G212" s="247"/>
      <c r="H212" s="288"/>
      <c r="I212" s="288"/>
      <c r="J212" s="289"/>
      <c r="K212" s="206"/>
    </row>
    <row r="213" spans="1:31" ht="34.5" customHeight="1" thickBot="1" x14ac:dyDescent="0.5">
      <c r="C213" s="203"/>
      <c r="D213" s="252"/>
      <c r="E213" s="204" t="str">
        <f>+E6</f>
        <v>Adult Elementary</v>
      </c>
      <c r="F213" s="253"/>
      <c r="G213" s="197" t="str">
        <f>+H6</f>
        <v>Debi van Wyk</v>
      </c>
      <c r="H213" s="197" t="str">
        <f>+I6</f>
        <v>Moya Truter</v>
      </c>
      <c r="I213" s="197" t="s">
        <v>15</v>
      </c>
      <c r="J213" s="205"/>
      <c r="K213" s="206"/>
      <c r="AD213" s="161" t="s">
        <v>44</v>
      </c>
    </row>
    <row r="214" spans="1:31" ht="19.2" thickTop="1" thickBot="1" x14ac:dyDescent="0.4">
      <c r="C214" s="207"/>
      <c r="D214" s="254"/>
      <c r="E214" s="209" t="str">
        <f>+F6</f>
        <v>DSA Elementary Test 6  2020</v>
      </c>
      <c r="F214" s="255"/>
      <c r="G214" s="210" t="str">
        <f>+J6</f>
        <v>C</v>
      </c>
      <c r="H214" s="210" t="str">
        <f>+K6</f>
        <v>B</v>
      </c>
      <c r="I214" s="210">
        <f>+G6</f>
        <v>260</v>
      </c>
      <c r="J214" s="211"/>
      <c r="K214" s="212"/>
    </row>
    <row r="215" spans="1:31" ht="16.2" thickTop="1" x14ac:dyDescent="0.3">
      <c r="A215" s="158" t="str">
        <f t="shared" ref="A215:A254" si="30">K215</f>
        <v>PLACE</v>
      </c>
      <c r="C215" s="213" t="s">
        <v>0</v>
      </c>
      <c r="D215" s="214" t="s">
        <v>1</v>
      </c>
      <c r="E215" s="213" t="s">
        <v>2</v>
      </c>
      <c r="F215" s="213" t="s">
        <v>3</v>
      </c>
      <c r="G215" s="213" t="s">
        <v>4</v>
      </c>
      <c r="H215" s="213" t="s">
        <v>5</v>
      </c>
      <c r="I215" s="213" t="s">
        <v>6</v>
      </c>
      <c r="J215" s="215" t="s">
        <v>7</v>
      </c>
      <c r="K215" s="216" t="s">
        <v>8</v>
      </c>
    </row>
    <row r="216" spans="1:31" s="340" customFormat="1" ht="15" customHeight="1" x14ac:dyDescent="0.3">
      <c r="A216" s="302">
        <f t="shared" si="30"/>
        <v>1</v>
      </c>
      <c r="B216" s="303">
        <v>1</v>
      </c>
      <c r="C216" s="138" t="s">
        <v>115</v>
      </c>
      <c r="D216" s="661" t="s">
        <v>619</v>
      </c>
      <c r="E216" s="473" t="s">
        <v>620</v>
      </c>
      <c r="F216" s="473" t="s">
        <v>620</v>
      </c>
      <c r="G216" s="369">
        <v>188</v>
      </c>
      <c r="H216" s="474">
        <v>171.5</v>
      </c>
      <c r="I216" s="603">
        <f t="shared" ref="I216:I256" si="31">+G216+H216</f>
        <v>359.5</v>
      </c>
      <c r="J216" s="604">
        <f t="shared" ref="J216:J256" si="32">+TRUNC(I216/2/$I$214,4)</f>
        <v>0.69130000000000003</v>
      </c>
      <c r="K216" s="154">
        <f t="shared" ref="K216:K256" si="33">IFERROR(RANK(I216,$I$216:$I$278,0),"")</f>
        <v>1</v>
      </c>
      <c r="AE216" s="341"/>
    </row>
    <row r="217" spans="1:31" s="265" customFormat="1" ht="15" customHeight="1" x14ac:dyDescent="0.3">
      <c r="A217" s="260">
        <f t="shared" si="30"/>
        <v>2</v>
      </c>
      <c r="B217" s="261">
        <v>2</v>
      </c>
      <c r="C217" s="138" t="s">
        <v>115</v>
      </c>
      <c r="D217" s="661" t="s">
        <v>621</v>
      </c>
      <c r="E217" s="473" t="s">
        <v>622</v>
      </c>
      <c r="F217" s="473" t="s">
        <v>622</v>
      </c>
      <c r="G217" s="369">
        <v>175</v>
      </c>
      <c r="H217" s="474">
        <v>174.5</v>
      </c>
      <c r="I217" s="603">
        <f t="shared" si="31"/>
        <v>349.5</v>
      </c>
      <c r="J217" s="604">
        <f t="shared" si="32"/>
        <v>0.67210000000000003</v>
      </c>
      <c r="K217" s="154">
        <f t="shared" si="33"/>
        <v>2</v>
      </c>
      <c r="AE217" s="266"/>
    </row>
    <row r="218" spans="1:31" s="274" customFormat="1" ht="15" customHeight="1" thickBot="1" x14ac:dyDescent="0.3">
      <c r="A218" s="256">
        <f t="shared" si="30"/>
        <v>3</v>
      </c>
      <c r="B218" s="257">
        <v>3</v>
      </c>
      <c r="C218" s="504" t="s">
        <v>82</v>
      </c>
      <c r="D218" s="605" t="s">
        <v>425</v>
      </c>
      <c r="E218" s="368" t="s">
        <v>426</v>
      </c>
      <c r="F218" s="368" t="s">
        <v>427</v>
      </c>
      <c r="G218" s="606">
        <v>185.5</v>
      </c>
      <c r="H218" s="607">
        <v>163.5</v>
      </c>
      <c r="I218" s="507">
        <f t="shared" si="31"/>
        <v>349</v>
      </c>
      <c r="J218" s="508">
        <f t="shared" si="32"/>
        <v>0.67110000000000003</v>
      </c>
      <c r="K218" s="153">
        <f t="shared" si="33"/>
        <v>3</v>
      </c>
      <c r="AE218" s="275"/>
    </row>
    <row r="219" spans="1:31" s="218" customFormat="1" ht="30" customHeight="1" thickBot="1" x14ac:dyDescent="0.35">
      <c r="A219" s="158">
        <f t="shared" si="30"/>
        <v>4</v>
      </c>
      <c r="B219" s="159">
        <v>4</v>
      </c>
      <c r="C219" s="504" t="s">
        <v>9</v>
      </c>
      <c r="D219" s="540" t="s">
        <v>269</v>
      </c>
      <c r="E219" s="483" t="s">
        <v>210</v>
      </c>
      <c r="F219" s="483" t="s">
        <v>210</v>
      </c>
      <c r="G219" s="606">
        <v>178.5</v>
      </c>
      <c r="H219" s="607">
        <v>170</v>
      </c>
      <c r="I219" s="608">
        <f t="shared" si="31"/>
        <v>348.5</v>
      </c>
      <c r="J219" s="516">
        <f t="shared" si="32"/>
        <v>0.67010000000000003</v>
      </c>
      <c r="K219" s="154">
        <f t="shared" si="33"/>
        <v>4</v>
      </c>
      <c r="L219" s="161"/>
      <c r="M219" s="161"/>
      <c r="N219" s="161"/>
      <c r="AE219" s="219"/>
    </row>
    <row r="220" spans="1:31" s="272" customFormat="1" ht="15" customHeight="1" thickBot="1" x14ac:dyDescent="0.35">
      <c r="A220" s="267">
        <f t="shared" si="30"/>
        <v>5</v>
      </c>
      <c r="B220" s="268">
        <v>5</v>
      </c>
      <c r="C220" s="551" t="s">
        <v>115</v>
      </c>
      <c r="D220" s="665" t="s">
        <v>369</v>
      </c>
      <c r="E220" s="609" t="s">
        <v>381</v>
      </c>
      <c r="F220" s="609" t="s">
        <v>370</v>
      </c>
      <c r="G220" s="610">
        <v>172</v>
      </c>
      <c r="H220" s="611">
        <v>172.5</v>
      </c>
      <c r="I220" s="612">
        <f t="shared" si="31"/>
        <v>344.5</v>
      </c>
      <c r="J220" s="556">
        <f t="shared" si="32"/>
        <v>0.66249999999999998</v>
      </c>
      <c r="K220" s="557">
        <f t="shared" si="33"/>
        <v>5</v>
      </c>
      <c r="AE220" s="273"/>
    </row>
    <row r="221" spans="1:31" ht="30" customHeight="1" thickBot="1" x14ac:dyDescent="0.35">
      <c r="A221" s="158">
        <f t="shared" si="30"/>
        <v>6</v>
      </c>
      <c r="B221" s="159">
        <v>6</v>
      </c>
      <c r="C221" s="504" t="s">
        <v>9</v>
      </c>
      <c r="D221" s="514" t="s">
        <v>270</v>
      </c>
      <c r="E221" s="139" t="s">
        <v>154</v>
      </c>
      <c r="F221" s="139" t="s">
        <v>271</v>
      </c>
      <c r="G221" s="606">
        <v>176</v>
      </c>
      <c r="H221" s="607">
        <v>167.5</v>
      </c>
      <c r="I221" s="507">
        <f t="shared" si="31"/>
        <v>343.5</v>
      </c>
      <c r="J221" s="508">
        <f t="shared" si="32"/>
        <v>0.66049999999999998</v>
      </c>
      <c r="K221" s="153">
        <f t="shared" si="33"/>
        <v>6</v>
      </c>
    </row>
    <row r="222" spans="1:31" s="304" customFormat="1" ht="15" customHeight="1" thickBot="1" x14ac:dyDescent="0.35">
      <c r="A222" s="302">
        <f t="shared" si="30"/>
        <v>7</v>
      </c>
      <c r="B222" s="303">
        <v>7</v>
      </c>
      <c r="C222" s="138" t="s">
        <v>82</v>
      </c>
      <c r="D222" s="666" t="s">
        <v>428</v>
      </c>
      <c r="E222" s="476" t="s">
        <v>429</v>
      </c>
      <c r="F222" s="476" t="s">
        <v>429</v>
      </c>
      <c r="G222" s="469">
        <v>172</v>
      </c>
      <c r="H222" s="613">
        <v>167.5</v>
      </c>
      <c r="I222" s="151">
        <f t="shared" si="31"/>
        <v>339.5</v>
      </c>
      <c r="J222" s="152">
        <f t="shared" si="32"/>
        <v>0.65280000000000005</v>
      </c>
      <c r="K222" s="153">
        <f t="shared" si="33"/>
        <v>7</v>
      </c>
      <c r="AE222" s="305"/>
    </row>
    <row r="223" spans="1:31" ht="15" customHeight="1" thickBot="1" x14ac:dyDescent="0.35">
      <c r="A223" s="158">
        <f t="shared" si="30"/>
        <v>8</v>
      </c>
      <c r="B223" s="159">
        <v>8</v>
      </c>
      <c r="C223" s="137" t="s">
        <v>115</v>
      </c>
      <c r="D223" s="667" t="s">
        <v>623</v>
      </c>
      <c r="E223" s="614" t="s">
        <v>624</v>
      </c>
      <c r="F223" s="614" t="s">
        <v>624</v>
      </c>
      <c r="G223" s="367">
        <v>165.5</v>
      </c>
      <c r="H223" s="482">
        <v>171.5</v>
      </c>
      <c r="I223" s="155">
        <f t="shared" si="31"/>
        <v>337</v>
      </c>
      <c r="J223" s="156">
        <f t="shared" si="32"/>
        <v>0.64800000000000002</v>
      </c>
      <c r="K223" s="157">
        <f t="shared" si="33"/>
        <v>8</v>
      </c>
    </row>
    <row r="224" spans="1:31" ht="15" customHeight="1" thickBot="1" x14ac:dyDescent="0.35">
      <c r="A224" s="158">
        <f t="shared" si="30"/>
        <v>9</v>
      </c>
      <c r="B224" s="159">
        <v>9</v>
      </c>
      <c r="C224" s="137" t="s">
        <v>9</v>
      </c>
      <c r="D224" s="521" t="s">
        <v>272</v>
      </c>
      <c r="E224" s="484" t="s">
        <v>169</v>
      </c>
      <c r="F224" s="484" t="s">
        <v>273</v>
      </c>
      <c r="G224" s="462">
        <v>171.5</v>
      </c>
      <c r="H224" s="615">
        <v>163.5</v>
      </c>
      <c r="I224" s="470">
        <f t="shared" si="31"/>
        <v>335</v>
      </c>
      <c r="J224" s="471">
        <f t="shared" si="32"/>
        <v>0.64419999999999999</v>
      </c>
      <c r="K224" s="468">
        <f t="shared" si="33"/>
        <v>9</v>
      </c>
    </row>
    <row r="225" spans="1:31" s="272" customFormat="1" ht="15" customHeight="1" thickBot="1" x14ac:dyDescent="0.35">
      <c r="A225" s="267">
        <f t="shared" si="30"/>
        <v>10</v>
      </c>
      <c r="B225" s="268">
        <v>10</v>
      </c>
      <c r="C225" s="138" t="s">
        <v>90</v>
      </c>
      <c r="D225" s="659" t="s">
        <v>540</v>
      </c>
      <c r="E225" s="510" t="s">
        <v>541</v>
      </c>
      <c r="F225" s="510" t="s">
        <v>542</v>
      </c>
      <c r="G225" s="369">
        <v>168</v>
      </c>
      <c r="H225" s="474">
        <v>166.5</v>
      </c>
      <c r="I225" s="603">
        <f t="shared" si="31"/>
        <v>334.5</v>
      </c>
      <c r="J225" s="604">
        <f t="shared" si="32"/>
        <v>0.64319999999999999</v>
      </c>
      <c r="K225" s="154">
        <f t="shared" si="33"/>
        <v>10</v>
      </c>
      <c r="AE225" s="273"/>
    </row>
    <row r="226" spans="1:31" ht="15" customHeight="1" thickBot="1" x14ac:dyDescent="0.35">
      <c r="A226" s="158">
        <f t="shared" si="30"/>
        <v>11</v>
      </c>
      <c r="B226" s="159">
        <v>11</v>
      </c>
      <c r="C226" s="138" t="s">
        <v>128</v>
      </c>
      <c r="D226" s="668" t="s">
        <v>335</v>
      </c>
      <c r="E226" s="485" t="s">
        <v>336</v>
      </c>
      <c r="F226" s="485" t="s">
        <v>337</v>
      </c>
      <c r="G226" s="369">
        <v>166.5</v>
      </c>
      <c r="H226" s="474">
        <v>166</v>
      </c>
      <c r="I226" s="151">
        <f t="shared" si="31"/>
        <v>332.5</v>
      </c>
      <c r="J226" s="152">
        <f t="shared" si="32"/>
        <v>0.63939999999999997</v>
      </c>
      <c r="K226" s="153">
        <f t="shared" si="33"/>
        <v>11</v>
      </c>
    </row>
    <row r="227" spans="1:31" ht="15" customHeight="1" thickBot="1" x14ac:dyDescent="0.35">
      <c r="A227" s="158">
        <f t="shared" si="30"/>
        <v>12</v>
      </c>
      <c r="B227" s="159">
        <v>12</v>
      </c>
      <c r="C227" s="137" t="s">
        <v>88</v>
      </c>
      <c r="D227" s="521" t="s">
        <v>187</v>
      </c>
      <c r="E227" s="614" t="s">
        <v>188</v>
      </c>
      <c r="F227" s="614" t="s">
        <v>188</v>
      </c>
      <c r="G227" s="367">
        <v>165.5</v>
      </c>
      <c r="H227" s="482">
        <v>166.5</v>
      </c>
      <c r="I227" s="155">
        <f t="shared" si="31"/>
        <v>332</v>
      </c>
      <c r="J227" s="156">
        <f t="shared" si="32"/>
        <v>0.63839999999999997</v>
      </c>
      <c r="K227" s="157">
        <f t="shared" si="33"/>
        <v>12</v>
      </c>
    </row>
    <row r="228" spans="1:31" ht="15" customHeight="1" thickBot="1" x14ac:dyDescent="0.35">
      <c r="A228" s="158">
        <f t="shared" si="30"/>
        <v>13</v>
      </c>
      <c r="B228" s="159">
        <v>13</v>
      </c>
      <c r="C228" s="138" t="s">
        <v>90</v>
      </c>
      <c r="D228" s="659" t="s">
        <v>546</v>
      </c>
      <c r="E228" s="510" t="s">
        <v>514</v>
      </c>
      <c r="F228" s="510" t="s">
        <v>547</v>
      </c>
      <c r="G228" s="369">
        <v>167</v>
      </c>
      <c r="H228" s="474">
        <v>164</v>
      </c>
      <c r="I228" s="603">
        <f t="shared" si="31"/>
        <v>331</v>
      </c>
      <c r="J228" s="604">
        <f t="shared" si="32"/>
        <v>0.63649999999999995</v>
      </c>
      <c r="K228" s="154">
        <f t="shared" si="33"/>
        <v>13</v>
      </c>
    </row>
    <row r="229" spans="1:31" ht="15" customHeight="1" thickBot="1" x14ac:dyDescent="0.35">
      <c r="A229" s="158">
        <f t="shared" si="30"/>
        <v>14</v>
      </c>
      <c r="B229" s="159">
        <v>14</v>
      </c>
      <c r="C229" s="137" t="s">
        <v>82</v>
      </c>
      <c r="D229" s="667" t="s">
        <v>430</v>
      </c>
      <c r="E229" s="614" t="s">
        <v>431</v>
      </c>
      <c r="F229" s="614" t="s">
        <v>431</v>
      </c>
      <c r="G229" s="367">
        <v>165</v>
      </c>
      <c r="H229" s="482">
        <v>165.5</v>
      </c>
      <c r="I229" s="155">
        <f t="shared" si="31"/>
        <v>330.5</v>
      </c>
      <c r="J229" s="156">
        <f t="shared" si="32"/>
        <v>0.63549999999999995</v>
      </c>
      <c r="K229" s="157">
        <f t="shared" si="33"/>
        <v>14</v>
      </c>
    </row>
    <row r="230" spans="1:31" s="304" customFormat="1" ht="15" customHeight="1" thickBot="1" x14ac:dyDescent="0.35">
      <c r="A230" s="302">
        <f t="shared" si="30"/>
        <v>15</v>
      </c>
      <c r="B230" s="303">
        <v>15</v>
      </c>
      <c r="C230" s="137" t="s">
        <v>115</v>
      </c>
      <c r="D230" s="669" t="s">
        <v>625</v>
      </c>
      <c r="E230" s="616" t="s">
        <v>626</v>
      </c>
      <c r="F230" s="616" t="s">
        <v>626</v>
      </c>
      <c r="G230" s="462">
        <v>165.5</v>
      </c>
      <c r="H230" s="615">
        <v>161</v>
      </c>
      <c r="I230" s="155">
        <f t="shared" si="31"/>
        <v>326.5</v>
      </c>
      <c r="J230" s="156">
        <f t="shared" si="32"/>
        <v>0.62780000000000002</v>
      </c>
      <c r="K230" s="157">
        <f t="shared" si="33"/>
        <v>15</v>
      </c>
      <c r="AE230" s="305"/>
    </row>
    <row r="231" spans="1:31" ht="15" customHeight="1" x14ac:dyDescent="0.3">
      <c r="A231" s="158">
        <f t="shared" si="30"/>
        <v>15</v>
      </c>
      <c r="B231" s="159">
        <v>16</v>
      </c>
      <c r="C231" s="137" t="s">
        <v>115</v>
      </c>
      <c r="D231" s="599" t="s">
        <v>627</v>
      </c>
      <c r="E231" s="463" t="s">
        <v>628</v>
      </c>
      <c r="F231" s="463" t="s">
        <v>628</v>
      </c>
      <c r="G231" s="462">
        <v>166</v>
      </c>
      <c r="H231" s="615">
        <v>160.5</v>
      </c>
      <c r="I231" s="155">
        <f t="shared" si="31"/>
        <v>326.5</v>
      </c>
      <c r="J231" s="156">
        <f t="shared" si="32"/>
        <v>0.62780000000000002</v>
      </c>
      <c r="K231" s="157">
        <f t="shared" si="33"/>
        <v>15</v>
      </c>
    </row>
    <row r="232" spans="1:31" ht="30" customHeight="1" x14ac:dyDescent="0.3">
      <c r="A232" s="158">
        <f t="shared" si="30"/>
        <v>17</v>
      </c>
      <c r="B232" s="159">
        <v>17</v>
      </c>
      <c r="C232" s="504" t="s">
        <v>80</v>
      </c>
      <c r="D232" s="527" t="s">
        <v>755</v>
      </c>
      <c r="E232" s="528" t="s">
        <v>756</v>
      </c>
      <c r="F232" s="528" t="s">
        <v>757</v>
      </c>
      <c r="G232" s="606">
        <v>164</v>
      </c>
      <c r="H232" s="607">
        <v>161</v>
      </c>
      <c r="I232" s="507">
        <f t="shared" si="31"/>
        <v>325</v>
      </c>
      <c r="J232" s="508">
        <f t="shared" si="32"/>
        <v>0.625</v>
      </c>
      <c r="K232" s="153">
        <f t="shared" si="33"/>
        <v>17</v>
      </c>
    </row>
    <row r="233" spans="1:31" ht="15" customHeight="1" x14ac:dyDescent="0.3">
      <c r="A233" s="158">
        <f t="shared" si="30"/>
        <v>18</v>
      </c>
      <c r="B233" s="159">
        <v>18</v>
      </c>
      <c r="C233" s="520" t="s">
        <v>9</v>
      </c>
      <c r="D233" s="524" t="s">
        <v>274</v>
      </c>
      <c r="E233" s="131" t="s">
        <v>220</v>
      </c>
      <c r="F233" s="131" t="s">
        <v>220</v>
      </c>
      <c r="G233" s="617">
        <v>163.5</v>
      </c>
      <c r="H233" s="618">
        <v>161</v>
      </c>
      <c r="I233" s="619">
        <f t="shared" si="31"/>
        <v>324.5</v>
      </c>
      <c r="J233" s="523">
        <f t="shared" si="32"/>
        <v>0.624</v>
      </c>
      <c r="K233" s="157">
        <f t="shared" si="33"/>
        <v>18</v>
      </c>
    </row>
    <row r="234" spans="1:31" ht="15" customHeight="1" x14ac:dyDescent="0.3">
      <c r="A234" s="158">
        <f t="shared" si="30"/>
        <v>19</v>
      </c>
      <c r="B234" s="159">
        <v>19</v>
      </c>
      <c r="C234" s="504" t="s">
        <v>86</v>
      </c>
      <c r="D234" s="527" t="s">
        <v>762</v>
      </c>
      <c r="E234" s="528" t="s">
        <v>750</v>
      </c>
      <c r="F234" s="528" t="s">
        <v>750</v>
      </c>
      <c r="G234" s="606">
        <v>161.5</v>
      </c>
      <c r="H234" s="607">
        <v>160.5</v>
      </c>
      <c r="I234" s="507">
        <f t="shared" si="31"/>
        <v>322</v>
      </c>
      <c r="J234" s="508">
        <f t="shared" si="32"/>
        <v>0.61919999999999997</v>
      </c>
      <c r="K234" s="153">
        <f t="shared" si="33"/>
        <v>19</v>
      </c>
    </row>
    <row r="235" spans="1:31" ht="15" customHeight="1" x14ac:dyDescent="0.3">
      <c r="A235" s="158">
        <f t="shared" si="30"/>
        <v>20</v>
      </c>
      <c r="B235" s="159">
        <v>20</v>
      </c>
      <c r="C235" s="137" t="s">
        <v>115</v>
      </c>
      <c r="D235" s="599" t="s">
        <v>629</v>
      </c>
      <c r="E235" s="463" t="s">
        <v>630</v>
      </c>
      <c r="F235" s="463" t="s">
        <v>630</v>
      </c>
      <c r="G235" s="462">
        <v>153</v>
      </c>
      <c r="H235" s="615">
        <v>167.5</v>
      </c>
      <c r="I235" s="155">
        <f t="shared" si="31"/>
        <v>320.5</v>
      </c>
      <c r="J235" s="156">
        <f t="shared" si="32"/>
        <v>0.61629999999999996</v>
      </c>
      <c r="K235" s="157">
        <f t="shared" si="33"/>
        <v>20</v>
      </c>
    </row>
    <row r="236" spans="1:31" ht="15" customHeight="1" x14ac:dyDescent="0.3">
      <c r="A236" s="158">
        <f t="shared" si="30"/>
        <v>20</v>
      </c>
      <c r="B236" s="159">
        <v>21</v>
      </c>
      <c r="C236" s="504" t="s">
        <v>86</v>
      </c>
      <c r="D236" s="527" t="s">
        <v>763</v>
      </c>
      <c r="E236" s="528" t="s">
        <v>764</v>
      </c>
      <c r="F236" s="528" t="s">
        <v>764</v>
      </c>
      <c r="G236" s="606">
        <v>162</v>
      </c>
      <c r="H236" s="607">
        <v>158.5</v>
      </c>
      <c r="I236" s="507">
        <f t="shared" si="31"/>
        <v>320.5</v>
      </c>
      <c r="J236" s="508">
        <f t="shared" si="32"/>
        <v>0.61629999999999996</v>
      </c>
      <c r="K236" s="153">
        <f t="shared" si="33"/>
        <v>20</v>
      </c>
    </row>
    <row r="237" spans="1:31" ht="15" customHeight="1" x14ac:dyDescent="0.3">
      <c r="A237" s="158">
        <f t="shared" si="30"/>
        <v>22</v>
      </c>
      <c r="B237" s="159">
        <v>22</v>
      </c>
      <c r="C237" s="137" t="s">
        <v>9</v>
      </c>
      <c r="D237" s="524" t="s">
        <v>275</v>
      </c>
      <c r="E237" s="131" t="s">
        <v>276</v>
      </c>
      <c r="F237" s="131" t="s">
        <v>276</v>
      </c>
      <c r="G237" s="367">
        <v>163</v>
      </c>
      <c r="H237" s="482">
        <v>157</v>
      </c>
      <c r="I237" s="470">
        <f t="shared" si="31"/>
        <v>320</v>
      </c>
      <c r="J237" s="471">
        <f t="shared" si="32"/>
        <v>0.61529999999999996</v>
      </c>
      <c r="K237" s="468">
        <f t="shared" si="33"/>
        <v>22</v>
      </c>
    </row>
    <row r="238" spans="1:31" ht="15" customHeight="1" x14ac:dyDescent="0.3">
      <c r="A238" s="158">
        <f t="shared" si="30"/>
        <v>23</v>
      </c>
      <c r="B238" s="159">
        <v>23</v>
      </c>
      <c r="C238" s="137" t="s">
        <v>90</v>
      </c>
      <c r="D238" s="584" t="s">
        <v>548</v>
      </c>
      <c r="E238" s="456" t="s">
        <v>541</v>
      </c>
      <c r="F238" s="456" t="s">
        <v>542</v>
      </c>
      <c r="G238" s="367">
        <v>154</v>
      </c>
      <c r="H238" s="482">
        <v>164</v>
      </c>
      <c r="I238" s="155">
        <f t="shared" si="31"/>
        <v>318</v>
      </c>
      <c r="J238" s="156">
        <f t="shared" si="32"/>
        <v>0.61150000000000004</v>
      </c>
      <c r="K238" s="157">
        <f t="shared" si="33"/>
        <v>23</v>
      </c>
    </row>
    <row r="239" spans="1:31" ht="15" customHeight="1" x14ac:dyDescent="0.3">
      <c r="A239" s="158">
        <f t="shared" si="30"/>
        <v>24</v>
      </c>
      <c r="B239" s="159">
        <v>24</v>
      </c>
      <c r="C239" s="504" t="s">
        <v>80</v>
      </c>
      <c r="D239" s="527" t="s">
        <v>759</v>
      </c>
      <c r="E239" s="528" t="s">
        <v>760</v>
      </c>
      <c r="F239" s="528" t="s">
        <v>761</v>
      </c>
      <c r="G239" s="606">
        <v>160</v>
      </c>
      <c r="H239" s="607">
        <v>156</v>
      </c>
      <c r="I239" s="507">
        <f t="shared" si="31"/>
        <v>316</v>
      </c>
      <c r="J239" s="508">
        <f t="shared" si="32"/>
        <v>0.60760000000000003</v>
      </c>
      <c r="K239" s="153">
        <f t="shared" si="33"/>
        <v>24</v>
      </c>
    </row>
    <row r="240" spans="1:31" ht="15" customHeight="1" x14ac:dyDescent="0.3">
      <c r="A240" s="158">
        <f t="shared" si="30"/>
        <v>25</v>
      </c>
      <c r="B240" s="159">
        <v>25</v>
      </c>
      <c r="C240" s="137" t="s">
        <v>9</v>
      </c>
      <c r="D240" s="524" t="s">
        <v>277</v>
      </c>
      <c r="E240" s="131" t="s">
        <v>278</v>
      </c>
      <c r="F240" s="131" t="s">
        <v>278</v>
      </c>
      <c r="G240" s="367">
        <v>163</v>
      </c>
      <c r="H240" s="482">
        <v>149</v>
      </c>
      <c r="I240" s="155">
        <f t="shared" si="31"/>
        <v>312</v>
      </c>
      <c r="J240" s="156">
        <f t="shared" si="32"/>
        <v>0.6</v>
      </c>
      <c r="K240" s="157">
        <f t="shared" si="33"/>
        <v>25</v>
      </c>
    </row>
    <row r="241" spans="1:31" ht="15" customHeight="1" x14ac:dyDescent="0.3">
      <c r="A241" s="158">
        <f t="shared" si="30"/>
        <v>26</v>
      </c>
      <c r="B241" s="159">
        <v>26</v>
      </c>
      <c r="C241" s="137" t="s">
        <v>9</v>
      </c>
      <c r="D241" s="524" t="s">
        <v>279</v>
      </c>
      <c r="E241" s="131" t="s">
        <v>280</v>
      </c>
      <c r="F241" s="131" t="s">
        <v>261</v>
      </c>
      <c r="G241" s="462">
        <v>160.5</v>
      </c>
      <c r="H241" s="615">
        <v>151</v>
      </c>
      <c r="I241" s="155">
        <f t="shared" si="31"/>
        <v>311.5</v>
      </c>
      <c r="J241" s="156">
        <f t="shared" si="32"/>
        <v>0.59899999999999998</v>
      </c>
      <c r="K241" s="157">
        <f t="shared" si="33"/>
        <v>26</v>
      </c>
    </row>
    <row r="242" spans="1:31" ht="15" customHeight="1" x14ac:dyDescent="0.3">
      <c r="A242" s="158">
        <f t="shared" si="30"/>
        <v>27</v>
      </c>
      <c r="B242" s="159">
        <v>27</v>
      </c>
      <c r="C242" s="137" t="s">
        <v>82</v>
      </c>
      <c r="D242" s="599" t="s">
        <v>432</v>
      </c>
      <c r="E242" s="463" t="s">
        <v>418</v>
      </c>
      <c r="F242" s="463" t="s">
        <v>418</v>
      </c>
      <c r="G242" s="462">
        <v>161.5</v>
      </c>
      <c r="H242" s="615">
        <v>148.5</v>
      </c>
      <c r="I242" s="155">
        <f t="shared" si="31"/>
        <v>310</v>
      </c>
      <c r="J242" s="156">
        <f t="shared" si="32"/>
        <v>0.59609999999999996</v>
      </c>
      <c r="K242" s="157">
        <f t="shared" si="33"/>
        <v>27</v>
      </c>
    </row>
    <row r="243" spans="1:31" ht="15" customHeight="1" x14ac:dyDescent="0.3">
      <c r="A243" s="158">
        <f t="shared" si="30"/>
        <v>28</v>
      </c>
      <c r="B243" s="159">
        <v>28</v>
      </c>
      <c r="C243" s="137" t="s">
        <v>9</v>
      </c>
      <c r="D243" s="524" t="s">
        <v>281</v>
      </c>
      <c r="E243" s="131" t="s">
        <v>282</v>
      </c>
      <c r="F243" s="131" t="s">
        <v>282</v>
      </c>
      <c r="G243" s="367">
        <v>160</v>
      </c>
      <c r="H243" s="482">
        <v>149.5</v>
      </c>
      <c r="I243" s="470">
        <f t="shared" si="31"/>
        <v>309.5</v>
      </c>
      <c r="J243" s="471">
        <f t="shared" si="32"/>
        <v>0.59509999999999996</v>
      </c>
      <c r="K243" s="468">
        <f t="shared" si="33"/>
        <v>28</v>
      </c>
    </row>
    <row r="244" spans="1:31" ht="15" customHeight="1" x14ac:dyDescent="0.3">
      <c r="A244" s="158">
        <f t="shared" si="30"/>
        <v>28</v>
      </c>
      <c r="B244" s="159">
        <v>29</v>
      </c>
      <c r="C244" s="137" t="s">
        <v>90</v>
      </c>
      <c r="D244" s="584" t="s">
        <v>543</v>
      </c>
      <c r="E244" s="456" t="s">
        <v>544</v>
      </c>
      <c r="F244" s="456" t="s">
        <v>545</v>
      </c>
      <c r="G244" s="462">
        <v>154.5</v>
      </c>
      <c r="H244" s="615">
        <v>155</v>
      </c>
      <c r="I244" s="155">
        <f t="shared" si="31"/>
        <v>309.5</v>
      </c>
      <c r="J244" s="156">
        <f t="shared" si="32"/>
        <v>0.59509999999999996</v>
      </c>
      <c r="K244" s="157">
        <f t="shared" si="33"/>
        <v>28</v>
      </c>
    </row>
    <row r="245" spans="1:31" s="272" customFormat="1" ht="15" customHeight="1" thickBot="1" x14ac:dyDescent="0.35">
      <c r="A245" s="267">
        <f t="shared" si="30"/>
        <v>30</v>
      </c>
      <c r="B245" s="268">
        <v>30</v>
      </c>
      <c r="C245" s="137" t="s">
        <v>115</v>
      </c>
      <c r="D245" s="667" t="s">
        <v>631</v>
      </c>
      <c r="E245" s="614" t="s">
        <v>632</v>
      </c>
      <c r="F245" s="614" t="s">
        <v>632</v>
      </c>
      <c r="G245" s="367">
        <v>156</v>
      </c>
      <c r="H245" s="482">
        <v>151.5</v>
      </c>
      <c r="I245" s="155">
        <f t="shared" si="31"/>
        <v>307.5</v>
      </c>
      <c r="J245" s="156">
        <f t="shared" si="32"/>
        <v>0.59130000000000005</v>
      </c>
      <c r="K245" s="157">
        <f t="shared" si="33"/>
        <v>30</v>
      </c>
      <c r="AE245" s="273"/>
    </row>
    <row r="246" spans="1:31" s="304" customFormat="1" ht="30" customHeight="1" thickBot="1" x14ac:dyDescent="0.3">
      <c r="A246" s="302">
        <f t="shared" si="30"/>
        <v>31</v>
      </c>
      <c r="B246" s="303">
        <v>31</v>
      </c>
      <c r="C246" s="520" t="s">
        <v>9</v>
      </c>
      <c r="D246" s="521" t="s">
        <v>283</v>
      </c>
      <c r="E246" s="484" t="s">
        <v>284</v>
      </c>
      <c r="F246" s="484" t="s">
        <v>284</v>
      </c>
      <c r="G246" s="622">
        <v>147.5</v>
      </c>
      <c r="H246" s="623">
        <v>156.5</v>
      </c>
      <c r="I246" s="619">
        <f t="shared" si="31"/>
        <v>304</v>
      </c>
      <c r="J246" s="523">
        <f t="shared" si="32"/>
        <v>0.58460000000000001</v>
      </c>
      <c r="K246" s="157">
        <f t="shared" si="33"/>
        <v>31</v>
      </c>
      <c r="AE246" s="305"/>
    </row>
    <row r="247" spans="1:31" s="274" customFormat="1" ht="15" customHeight="1" x14ac:dyDescent="0.25">
      <c r="A247" s="256">
        <f t="shared" si="30"/>
        <v>32</v>
      </c>
      <c r="B247" s="257">
        <v>32</v>
      </c>
      <c r="C247" s="520" t="s">
        <v>9</v>
      </c>
      <c r="D247" s="524" t="s">
        <v>285</v>
      </c>
      <c r="E247" s="131" t="s">
        <v>286</v>
      </c>
      <c r="F247" s="131" t="s">
        <v>286</v>
      </c>
      <c r="G247" s="622">
        <v>149.5</v>
      </c>
      <c r="H247" s="623">
        <v>152.5</v>
      </c>
      <c r="I247" s="624">
        <f t="shared" si="31"/>
        <v>302</v>
      </c>
      <c r="J247" s="531">
        <f t="shared" si="32"/>
        <v>0.58069999999999999</v>
      </c>
      <c r="K247" s="468">
        <f t="shared" si="33"/>
        <v>32</v>
      </c>
      <c r="AE247" s="275"/>
    </row>
    <row r="248" spans="1:31" ht="15" customHeight="1" x14ac:dyDescent="0.3">
      <c r="A248" s="158">
        <f t="shared" si="30"/>
        <v>33</v>
      </c>
      <c r="B248" s="159">
        <v>33</v>
      </c>
      <c r="C248" s="137" t="s">
        <v>9</v>
      </c>
      <c r="D248" s="524" t="s">
        <v>287</v>
      </c>
      <c r="E248" s="131" t="s">
        <v>288</v>
      </c>
      <c r="F248" s="131" t="s">
        <v>288</v>
      </c>
      <c r="G248" s="462">
        <v>149.5</v>
      </c>
      <c r="H248" s="615">
        <v>152</v>
      </c>
      <c r="I248" s="155">
        <f t="shared" si="31"/>
        <v>301.5</v>
      </c>
      <c r="J248" s="156">
        <f t="shared" si="32"/>
        <v>0.57979999999999998</v>
      </c>
      <c r="K248" s="157">
        <f t="shared" si="33"/>
        <v>33</v>
      </c>
    </row>
    <row r="249" spans="1:31" ht="15" customHeight="1" x14ac:dyDescent="0.3">
      <c r="A249" s="158">
        <f t="shared" si="30"/>
        <v>34</v>
      </c>
      <c r="B249" s="159">
        <v>34</v>
      </c>
      <c r="C249" s="137" t="s">
        <v>82</v>
      </c>
      <c r="D249" s="621" t="s">
        <v>433</v>
      </c>
      <c r="E249" s="620" t="s">
        <v>434</v>
      </c>
      <c r="F249" s="620" t="s">
        <v>434</v>
      </c>
      <c r="G249" s="367">
        <v>155</v>
      </c>
      <c r="H249" s="482">
        <v>146</v>
      </c>
      <c r="I249" s="155">
        <f t="shared" si="31"/>
        <v>301</v>
      </c>
      <c r="J249" s="156">
        <f t="shared" si="32"/>
        <v>0.57879999999999998</v>
      </c>
      <c r="K249" s="157">
        <f t="shared" si="33"/>
        <v>34</v>
      </c>
    </row>
    <row r="250" spans="1:31" ht="15" customHeight="1" x14ac:dyDescent="0.3">
      <c r="A250" s="158">
        <f t="shared" si="30"/>
        <v>35</v>
      </c>
      <c r="B250" s="159">
        <v>35</v>
      </c>
      <c r="C250" s="137" t="s">
        <v>82</v>
      </c>
      <c r="D250" s="599" t="s">
        <v>435</v>
      </c>
      <c r="E250" s="463" t="s">
        <v>409</v>
      </c>
      <c r="F250" s="463" t="s">
        <v>436</v>
      </c>
      <c r="G250" s="462">
        <v>155.5</v>
      </c>
      <c r="H250" s="615">
        <v>143</v>
      </c>
      <c r="I250" s="155">
        <f t="shared" si="31"/>
        <v>298.5</v>
      </c>
      <c r="J250" s="156">
        <f t="shared" si="32"/>
        <v>0.57399999999999995</v>
      </c>
      <c r="K250" s="157">
        <f t="shared" si="33"/>
        <v>35</v>
      </c>
    </row>
    <row r="251" spans="1:31" ht="15" customHeight="1" x14ac:dyDescent="0.3">
      <c r="A251" s="158">
        <f t="shared" si="30"/>
        <v>36</v>
      </c>
      <c r="B251" s="159">
        <v>36</v>
      </c>
      <c r="C251" s="504" t="s">
        <v>128</v>
      </c>
      <c r="D251" s="527" t="s">
        <v>332</v>
      </c>
      <c r="E251" s="528" t="s">
        <v>314</v>
      </c>
      <c r="F251" s="528" t="s">
        <v>312</v>
      </c>
      <c r="G251" s="606">
        <v>144</v>
      </c>
      <c r="H251" s="607">
        <v>151.5</v>
      </c>
      <c r="I251" s="507">
        <f t="shared" si="31"/>
        <v>295.5</v>
      </c>
      <c r="J251" s="508">
        <f t="shared" si="32"/>
        <v>0.56820000000000004</v>
      </c>
      <c r="K251" s="153">
        <f t="shared" si="33"/>
        <v>36</v>
      </c>
    </row>
    <row r="252" spans="1:31" ht="15" customHeight="1" x14ac:dyDescent="0.3">
      <c r="A252" s="158">
        <f t="shared" si="30"/>
        <v>37</v>
      </c>
      <c r="B252" s="159">
        <v>37</v>
      </c>
      <c r="C252" s="137" t="s">
        <v>115</v>
      </c>
      <c r="D252" s="621" t="s">
        <v>633</v>
      </c>
      <c r="E252" s="620" t="s">
        <v>634</v>
      </c>
      <c r="F252" s="620" t="s">
        <v>634</v>
      </c>
      <c r="G252" s="367">
        <v>140</v>
      </c>
      <c r="H252" s="482">
        <v>152</v>
      </c>
      <c r="I252" s="155">
        <f t="shared" si="31"/>
        <v>292</v>
      </c>
      <c r="J252" s="156">
        <f t="shared" si="32"/>
        <v>0.5615</v>
      </c>
      <c r="K252" s="157">
        <f t="shared" si="33"/>
        <v>37</v>
      </c>
    </row>
    <row r="253" spans="1:31" ht="15" customHeight="1" x14ac:dyDescent="0.3">
      <c r="A253" s="158">
        <f t="shared" si="30"/>
        <v>38</v>
      </c>
      <c r="B253" s="159">
        <v>38</v>
      </c>
      <c r="C253" s="137" t="s">
        <v>88</v>
      </c>
      <c r="D253" s="621" t="s">
        <v>191</v>
      </c>
      <c r="E253" s="620" t="s">
        <v>192</v>
      </c>
      <c r="F253" s="620" t="s">
        <v>192</v>
      </c>
      <c r="G253" s="367">
        <v>147</v>
      </c>
      <c r="H253" s="482">
        <v>144</v>
      </c>
      <c r="I253" s="155">
        <f t="shared" si="31"/>
        <v>291</v>
      </c>
      <c r="J253" s="156">
        <f t="shared" si="32"/>
        <v>0.55959999999999999</v>
      </c>
      <c r="K253" s="157">
        <f t="shared" si="33"/>
        <v>38</v>
      </c>
    </row>
    <row r="254" spans="1:31" ht="15" customHeight="1" x14ac:dyDescent="0.3">
      <c r="A254" s="158">
        <f t="shared" si="30"/>
        <v>39</v>
      </c>
      <c r="B254" s="159">
        <v>39</v>
      </c>
      <c r="C254" s="137" t="s">
        <v>128</v>
      </c>
      <c r="D254" s="499" t="s">
        <v>333</v>
      </c>
      <c r="E254" s="136" t="s">
        <v>334</v>
      </c>
      <c r="F254" s="136" t="s">
        <v>334</v>
      </c>
      <c r="G254" s="462">
        <v>142</v>
      </c>
      <c r="H254" s="615">
        <v>144.5</v>
      </c>
      <c r="I254" s="470">
        <f t="shared" si="31"/>
        <v>286.5</v>
      </c>
      <c r="J254" s="471">
        <f t="shared" si="32"/>
        <v>0.55089999999999995</v>
      </c>
      <c r="K254" s="468">
        <f t="shared" si="33"/>
        <v>39</v>
      </c>
    </row>
    <row r="255" spans="1:31" ht="15" customHeight="1" x14ac:dyDescent="0.3">
      <c r="A255" s="158">
        <f>K255</f>
        <v>40</v>
      </c>
      <c r="B255" s="159">
        <v>40</v>
      </c>
      <c r="C255" s="137" t="s">
        <v>88</v>
      </c>
      <c r="D255" s="599" t="s">
        <v>189</v>
      </c>
      <c r="E255" s="463" t="s">
        <v>190</v>
      </c>
      <c r="F255" s="463" t="s">
        <v>190</v>
      </c>
      <c r="G255" s="462">
        <v>145.5</v>
      </c>
      <c r="H255" s="615">
        <v>137</v>
      </c>
      <c r="I255" s="470">
        <f t="shared" si="31"/>
        <v>282.5</v>
      </c>
      <c r="J255" s="471">
        <f t="shared" si="32"/>
        <v>0.54320000000000002</v>
      </c>
      <c r="K255" s="468">
        <f t="shared" si="33"/>
        <v>40</v>
      </c>
    </row>
    <row r="256" spans="1:31" ht="15" customHeight="1" thickBot="1" x14ac:dyDescent="0.35">
      <c r="B256" s="159">
        <v>41</v>
      </c>
      <c r="C256" s="137" t="s">
        <v>9</v>
      </c>
      <c r="D256" s="524" t="s">
        <v>289</v>
      </c>
      <c r="E256" s="131" t="s">
        <v>290</v>
      </c>
      <c r="F256" s="131" t="s">
        <v>290</v>
      </c>
      <c r="G256" s="462">
        <v>134</v>
      </c>
      <c r="H256" s="615">
        <v>144</v>
      </c>
      <c r="I256" s="470">
        <f t="shared" si="31"/>
        <v>278</v>
      </c>
      <c r="J256" s="471">
        <f t="shared" si="32"/>
        <v>0.53459999999999996</v>
      </c>
      <c r="K256" s="468">
        <f t="shared" si="33"/>
        <v>41</v>
      </c>
    </row>
    <row r="257" spans="2:11" ht="15" hidden="1" customHeight="1" x14ac:dyDescent="0.3">
      <c r="B257" s="159">
        <v>42</v>
      </c>
      <c r="C257" s="220"/>
      <c r="D257" s="306"/>
      <c r="E257" s="307"/>
      <c r="F257" s="307"/>
      <c r="G257" s="300"/>
      <c r="H257" s="301"/>
      <c r="I257" s="147">
        <f t="shared" ref="I257:I269" si="34">+G257+H257</f>
        <v>0</v>
      </c>
      <c r="J257" s="148">
        <f t="shared" ref="J257:J269" si="35">+TRUNC(I257/2/$I$214,4)</f>
        <v>0</v>
      </c>
      <c r="K257" s="149">
        <f t="shared" ref="K257:K269" si="36">IFERROR(RANK(I257,$I$216:$I$278,0),"")</f>
        <v>42</v>
      </c>
    </row>
    <row r="258" spans="2:11" ht="15" hidden="1" customHeight="1" x14ac:dyDescent="0.3">
      <c r="B258" s="159">
        <v>43</v>
      </c>
      <c r="C258" s="220"/>
      <c r="D258" s="306"/>
      <c r="E258" s="307"/>
      <c r="F258" s="307"/>
      <c r="G258" s="300"/>
      <c r="H258" s="301"/>
      <c r="I258" s="147">
        <f t="shared" si="34"/>
        <v>0</v>
      </c>
      <c r="J258" s="148">
        <f t="shared" si="35"/>
        <v>0</v>
      </c>
      <c r="K258" s="149">
        <f t="shared" si="36"/>
        <v>42</v>
      </c>
    </row>
    <row r="259" spans="2:11" ht="15" hidden="1" customHeight="1" x14ac:dyDescent="0.3">
      <c r="B259" s="159">
        <v>44</v>
      </c>
      <c r="C259" s="220"/>
      <c r="D259" s="306"/>
      <c r="E259" s="307"/>
      <c r="F259" s="307"/>
      <c r="G259" s="300"/>
      <c r="H259" s="301"/>
      <c r="I259" s="147">
        <f t="shared" si="34"/>
        <v>0</v>
      </c>
      <c r="J259" s="148">
        <f t="shared" si="35"/>
        <v>0</v>
      </c>
      <c r="K259" s="149">
        <f t="shared" si="36"/>
        <v>42</v>
      </c>
    </row>
    <row r="260" spans="2:11" ht="15" hidden="1" customHeight="1" x14ac:dyDescent="0.3">
      <c r="B260" s="159">
        <v>45</v>
      </c>
      <c r="C260" s="220"/>
      <c r="D260" s="306"/>
      <c r="E260" s="307"/>
      <c r="F260" s="307"/>
      <c r="G260" s="300"/>
      <c r="H260" s="301"/>
      <c r="I260" s="147">
        <f t="shared" si="34"/>
        <v>0</v>
      </c>
      <c r="J260" s="148">
        <f t="shared" si="35"/>
        <v>0</v>
      </c>
      <c r="K260" s="149">
        <f t="shared" si="36"/>
        <v>42</v>
      </c>
    </row>
    <row r="261" spans="2:11" ht="15" hidden="1" customHeight="1" x14ac:dyDescent="0.3">
      <c r="B261" s="159">
        <v>46</v>
      </c>
      <c r="C261" s="220"/>
      <c r="D261" s="306"/>
      <c r="E261" s="307"/>
      <c r="F261" s="307"/>
      <c r="G261" s="300"/>
      <c r="H261" s="301"/>
      <c r="I261" s="147">
        <f t="shared" si="34"/>
        <v>0</v>
      </c>
      <c r="J261" s="148">
        <f t="shared" si="35"/>
        <v>0</v>
      </c>
      <c r="K261" s="149">
        <f t="shared" si="36"/>
        <v>42</v>
      </c>
    </row>
    <row r="262" spans="2:11" ht="15" hidden="1" customHeight="1" x14ac:dyDescent="0.3">
      <c r="B262" s="159">
        <v>47</v>
      </c>
      <c r="C262" s="220"/>
      <c r="D262" s="222"/>
      <c r="E262" s="223"/>
      <c r="F262" s="223"/>
      <c r="G262" s="296"/>
      <c r="H262" s="297"/>
      <c r="I262" s="144">
        <f t="shared" si="34"/>
        <v>0</v>
      </c>
      <c r="J262" s="145">
        <f t="shared" si="35"/>
        <v>0</v>
      </c>
      <c r="K262" s="146">
        <f t="shared" si="36"/>
        <v>42</v>
      </c>
    </row>
    <row r="263" spans="2:11" ht="15" hidden="1" customHeight="1" x14ac:dyDescent="0.3">
      <c r="B263" s="159">
        <v>48</v>
      </c>
      <c r="C263" s="220"/>
      <c r="D263" s="306"/>
      <c r="E263" s="307"/>
      <c r="F263" s="307"/>
      <c r="G263" s="300"/>
      <c r="H263" s="301"/>
      <c r="I263" s="147">
        <f t="shared" si="34"/>
        <v>0</v>
      </c>
      <c r="J263" s="148">
        <f t="shared" si="35"/>
        <v>0</v>
      </c>
      <c r="K263" s="149">
        <f t="shared" si="36"/>
        <v>42</v>
      </c>
    </row>
    <row r="264" spans="2:11" ht="15" hidden="1" customHeight="1" x14ac:dyDescent="0.3">
      <c r="B264" s="159">
        <v>49</v>
      </c>
      <c r="C264" s="220"/>
      <c r="D264" s="222"/>
      <c r="E264" s="223"/>
      <c r="F264" s="223"/>
      <c r="G264" s="296"/>
      <c r="H264" s="297"/>
      <c r="I264" s="144">
        <f t="shared" si="34"/>
        <v>0</v>
      </c>
      <c r="J264" s="145">
        <f t="shared" si="35"/>
        <v>0</v>
      </c>
      <c r="K264" s="146">
        <f t="shared" si="36"/>
        <v>42</v>
      </c>
    </row>
    <row r="265" spans="2:11" ht="15" hidden="1" customHeight="1" x14ac:dyDescent="0.3">
      <c r="B265" s="159">
        <v>50</v>
      </c>
      <c r="C265" s="220"/>
      <c r="D265" s="306"/>
      <c r="E265" s="307"/>
      <c r="F265" s="307"/>
      <c r="G265" s="300"/>
      <c r="H265" s="301"/>
      <c r="I265" s="147">
        <f t="shared" si="34"/>
        <v>0</v>
      </c>
      <c r="J265" s="148">
        <f t="shared" si="35"/>
        <v>0</v>
      </c>
      <c r="K265" s="149">
        <f t="shared" si="36"/>
        <v>42</v>
      </c>
    </row>
    <row r="266" spans="2:11" ht="15" hidden="1" customHeight="1" x14ac:dyDescent="0.3">
      <c r="B266" s="159">
        <v>51</v>
      </c>
      <c r="C266" s="220"/>
      <c r="D266" s="306"/>
      <c r="E266" s="307"/>
      <c r="F266" s="307"/>
      <c r="G266" s="300"/>
      <c r="H266" s="301"/>
      <c r="I266" s="147">
        <f t="shared" si="34"/>
        <v>0</v>
      </c>
      <c r="J266" s="148">
        <f t="shared" si="35"/>
        <v>0</v>
      </c>
      <c r="K266" s="149">
        <f t="shared" si="36"/>
        <v>42</v>
      </c>
    </row>
    <row r="267" spans="2:11" ht="15" hidden="1" customHeight="1" x14ac:dyDescent="0.3">
      <c r="B267" s="159">
        <v>52</v>
      </c>
      <c r="C267" s="220"/>
      <c r="D267" s="306"/>
      <c r="E267" s="307"/>
      <c r="F267" s="307"/>
      <c r="G267" s="300"/>
      <c r="H267" s="301"/>
      <c r="I267" s="147">
        <f t="shared" si="34"/>
        <v>0</v>
      </c>
      <c r="J267" s="148">
        <f t="shared" si="35"/>
        <v>0</v>
      </c>
      <c r="K267" s="149">
        <f t="shared" si="36"/>
        <v>42</v>
      </c>
    </row>
    <row r="268" spans="2:11" ht="15" hidden="1" customHeight="1" x14ac:dyDescent="0.3">
      <c r="B268" s="159">
        <v>53</v>
      </c>
      <c r="C268" s="220"/>
      <c r="D268" s="306"/>
      <c r="E268" s="307"/>
      <c r="F268" s="307"/>
      <c r="G268" s="300"/>
      <c r="H268" s="301"/>
      <c r="I268" s="147">
        <f t="shared" si="34"/>
        <v>0</v>
      </c>
      <c r="J268" s="148">
        <f t="shared" si="35"/>
        <v>0</v>
      </c>
      <c r="K268" s="149">
        <f t="shared" si="36"/>
        <v>42</v>
      </c>
    </row>
    <row r="269" spans="2:11" ht="15" hidden="1" customHeight="1" x14ac:dyDescent="0.3">
      <c r="B269" s="159">
        <v>54</v>
      </c>
      <c r="C269" s="220"/>
      <c r="D269" s="306"/>
      <c r="E269" s="307"/>
      <c r="F269" s="307"/>
      <c r="G269" s="300"/>
      <c r="H269" s="301"/>
      <c r="I269" s="147">
        <f t="shared" si="34"/>
        <v>0</v>
      </c>
      <c r="J269" s="148">
        <f t="shared" si="35"/>
        <v>0</v>
      </c>
      <c r="K269" s="149">
        <f t="shared" si="36"/>
        <v>42</v>
      </c>
    </row>
    <row r="270" spans="2:11" ht="15" hidden="1" customHeight="1" x14ac:dyDescent="0.3">
      <c r="B270" s="159">
        <v>55</v>
      </c>
      <c r="C270" s="220"/>
      <c r="D270" s="306"/>
      <c r="E270" s="307"/>
      <c r="F270" s="307"/>
      <c r="G270" s="300"/>
      <c r="H270" s="301"/>
      <c r="I270" s="147">
        <f t="shared" ref="I270:I278" si="37">+G270+H270</f>
        <v>0</v>
      </c>
      <c r="J270" s="148">
        <f t="shared" ref="J270:J278" si="38">+TRUNC(I270/2/$I$214,4)</f>
        <v>0</v>
      </c>
      <c r="K270" s="149">
        <f t="shared" ref="K270:K278" si="39">IFERROR(RANK(I270,$I$216:$I$278,0),"")</f>
        <v>42</v>
      </c>
    </row>
    <row r="271" spans="2:11" ht="15" hidden="1" customHeight="1" x14ac:dyDescent="0.3">
      <c r="B271" s="159">
        <v>56</v>
      </c>
      <c r="C271" s="220"/>
      <c r="D271" s="306"/>
      <c r="E271" s="307"/>
      <c r="F271" s="307"/>
      <c r="G271" s="300"/>
      <c r="H271" s="301"/>
      <c r="I271" s="147">
        <f t="shared" si="37"/>
        <v>0</v>
      </c>
      <c r="J271" s="148">
        <f t="shared" si="38"/>
        <v>0</v>
      </c>
      <c r="K271" s="149">
        <f t="shared" si="39"/>
        <v>42</v>
      </c>
    </row>
    <row r="272" spans="2:11" ht="15" hidden="1" customHeight="1" x14ac:dyDescent="0.3">
      <c r="B272" s="159">
        <v>57</v>
      </c>
      <c r="C272" s="220"/>
      <c r="D272" s="306"/>
      <c r="E272" s="307"/>
      <c r="F272" s="307"/>
      <c r="G272" s="300"/>
      <c r="H272" s="301"/>
      <c r="I272" s="147">
        <f t="shared" si="37"/>
        <v>0</v>
      </c>
      <c r="J272" s="148">
        <f t="shared" si="38"/>
        <v>0</v>
      </c>
      <c r="K272" s="149">
        <f t="shared" si="39"/>
        <v>42</v>
      </c>
    </row>
    <row r="273" spans="1:30" ht="15" hidden="1" customHeight="1" x14ac:dyDescent="0.3">
      <c r="B273" s="159">
        <v>58</v>
      </c>
      <c r="C273" s="220"/>
      <c r="D273" s="306"/>
      <c r="E273" s="307"/>
      <c r="F273" s="307"/>
      <c r="G273" s="300"/>
      <c r="H273" s="301"/>
      <c r="I273" s="147">
        <f t="shared" si="37"/>
        <v>0</v>
      </c>
      <c r="J273" s="148">
        <f t="shared" si="38"/>
        <v>0</v>
      </c>
      <c r="K273" s="149">
        <f t="shared" si="39"/>
        <v>42</v>
      </c>
    </row>
    <row r="274" spans="1:30" ht="15" hidden="1" customHeight="1" x14ac:dyDescent="0.3">
      <c r="B274" s="159">
        <v>59</v>
      </c>
      <c r="C274" s="220"/>
      <c r="D274" s="306"/>
      <c r="E274" s="307"/>
      <c r="F274" s="307"/>
      <c r="G274" s="300"/>
      <c r="H274" s="301"/>
      <c r="I274" s="147">
        <f t="shared" si="37"/>
        <v>0</v>
      </c>
      <c r="J274" s="148">
        <f t="shared" si="38"/>
        <v>0</v>
      </c>
      <c r="K274" s="149">
        <f t="shared" si="39"/>
        <v>42</v>
      </c>
    </row>
    <row r="275" spans="1:30" ht="15" hidden="1" customHeight="1" x14ac:dyDescent="0.3">
      <c r="B275" s="159">
        <v>60</v>
      </c>
      <c r="C275" s="220"/>
      <c r="D275" s="306"/>
      <c r="E275" s="307"/>
      <c r="F275" s="307"/>
      <c r="G275" s="300"/>
      <c r="H275" s="301"/>
      <c r="I275" s="147">
        <f t="shared" si="37"/>
        <v>0</v>
      </c>
      <c r="J275" s="148">
        <f t="shared" si="38"/>
        <v>0</v>
      </c>
      <c r="K275" s="149">
        <f t="shared" si="39"/>
        <v>42</v>
      </c>
    </row>
    <row r="276" spans="1:30" ht="15" hidden="1" customHeight="1" x14ac:dyDescent="0.3">
      <c r="B276" s="159">
        <v>61</v>
      </c>
      <c r="C276" s="220"/>
      <c r="D276" s="306"/>
      <c r="E276" s="307"/>
      <c r="F276" s="307"/>
      <c r="G276" s="300"/>
      <c r="H276" s="301"/>
      <c r="I276" s="147">
        <f t="shared" si="37"/>
        <v>0</v>
      </c>
      <c r="J276" s="148">
        <f t="shared" si="38"/>
        <v>0</v>
      </c>
      <c r="K276" s="149">
        <f t="shared" si="39"/>
        <v>42</v>
      </c>
    </row>
    <row r="277" spans="1:30" ht="15" hidden="1" customHeight="1" x14ac:dyDescent="0.3">
      <c r="B277" s="159">
        <v>62</v>
      </c>
      <c r="C277" s="220"/>
      <c r="D277" s="306"/>
      <c r="E277" s="307"/>
      <c r="F277" s="307"/>
      <c r="G277" s="300"/>
      <c r="H277" s="301"/>
      <c r="I277" s="147">
        <f t="shared" si="37"/>
        <v>0</v>
      </c>
      <c r="J277" s="148">
        <f t="shared" si="38"/>
        <v>0</v>
      </c>
      <c r="K277" s="149">
        <f t="shared" si="39"/>
        <v>42</v>
      </c>
    </row>
    <row r="278" spans="1:30" ht="15" hidden="1" customHeight="1" thickBot="1" x14ac:dyDescent="0.35">
      <c r="B278" s="159">
        <v>63</v>
      </c>
      <c r="C278" s="220"/>
      <c r="D278" s="306"/>
      <c r="E278" s="307"/>
      <c r="F278" s="307"/>
      <c r="G278" s="300"/>
      <c r="H278" s="301"/>
      <c r="I278" s="147">
        <f t="shared" si="37"/>
        <v>0</v>
      </c>
      <c r="J278" s="148">
        <f t="shared" si="38"/>
        <v>0</v>
      </c>
      <c r="K278" s="149">
        <f t="shared" si="39"/>
        <v>42</v>
      </c>
    </row>
    <row r="279" spans="1:30" ht="16.2" thickTop="1" x14ac:dyDescent="0.3">
      <c r="C279" s="232"/>
      <c r="D279" s="233"/>
      <c r="E279" s="234"/>
      <c r="F279" s="235" t="s">
        <v>18</v>
      </c>
      <c r="G279" s="213" t="s">
        <v>19</v>
      </c>
      <c r="H279" s="213" t="s">
        <v>20</v>
      </c>
      <c r="I279" s="213" t="s">
        <v>6</v>
      </c>
      <c r="J279" s="215"/>
      <c r="K279" s="216" t="s">
        <v>8</v>
      </c>
    </row>
    <row r="280" spans="1:30" ht="15.6" x14ac:dyDescent="0.3">
      <c r="C280" s="732"/>
      <c r="D280" s="236"/>
      <c r="E280" s="237" t="s">
        <v>10</v>
      </c>
      <c r="F280" s="238" t="s">
        <v>115</v>
      </c>
      <c r="G280" s="239">
        <v>359.5</v>
      </c>
      <c r="H280" s="239">
        <v>349.5</v>
      </c>
      <c r="I280" s="239">
        <f t="shared" ref="I280:I285" si="40">+G280+H280</f>
        <v>709</v>
      </c>
      <c r="J280" s="240"/>
      <c r="K280" s="241">
        <v>1</v>
      </c>
    </row>
    <row r="281" spans="1:30" ht="15.6" x14ac:dyDescent="0.3">
      <c r="C281" s="732"/>
      <c r="D281" s="236"/>
      <c r="E281" s="237"/>
      <c r="F281" s="238" t="s">
        <v>9</v>
      </c>
      <c r="G281" s="239">
        <v>348.5</v>
      </c>
      <c r="H281" s="239">
        <v>343.5</v>
      </c>
      <c r="I281" s="239">
        <f t="shared" si="40"/>
        <v>692</v>
      </c>
      <c r="J281" s="240"/>
      <c r="K281" s="241">
        <v>2</v>
      </c>
    </row>
    <row r="282" spans="1:30" ht="15.6" x14ac:dyDescent="0.3">
      <c r="C282" s="732"/>
      <c r="D282" s="236"/>
      <c r="E282" s="237"/>
      <c r="F282" s="238" t="s">
        <v>82</v>
      </c>
      <c r="G282" s="239">
        <v>349</v>
      </c>
      <c r="H282" s="239">
        <v>339.5</v>
      </c>
      <c r="I282" s="239">
        <f t="shared" si="40"/>
        <v>688.5</v>
      </c>
      <c r="J282" s="240"/>
      <c r="K282" s="241">
        <v>3</v>
      </c>
    </row>
    <row r="283" spans="1:30" ht="15.6" x14ac:dyDescent="0.3">
      <c r="C283" s="732"/>
      <c r="D283" s="236"/>
      <c r="E283" s="237"/>
      <c r="F283" s="238" t="s">
        <v>90</v>
      </c>
      <c r="G283" s="239">
        <v>334.5</v>
      </c>
      <c r="H283" s="239">
        <v>331</v>
      </c>
      <c r="I283" s="239">
        <f t="shared" si="40"/>
        <v>665.5</v>
      </c>
      <c r="J283" s="240"/>
      <c r="K283" s="241">
        <v>4</v>
      </c>
    </row>
    <row r="284" spans="1:30" ht="15.6" x14ac:dyDescent="0.3">
      <c r="C284" s="732"/>
      <c r="D284" s="236"/>
      <c r="E284" s="242"/>
      <c r="F284" s="238" t="s">
        <v>128</v>
      </c>
      <c r="G284" s="239">
        <v>332.5</v>
      </c>
      <c r="H284" s="239">
        <v>295.5</v>
      </c>
      <c r="I284" s="239">
        <f t="shared" si="40"/>
        <v>628</v>
      </c>
      <c r="J284" s="243"/>
      <c r="K284" s="241">
        <v>5</v>
      </c>
    </row>
    <row r="285" spans="1:30" ht="15.6" x14ac:dyDescent="0.3">
      <c r="C285" s="732"/>
      <c r="D285" s="236"/>
      <c r="E285" s="242"/>
      <c r="F285" s="238" t="s">
        <v>88</v>
      </c>
      <c r="G285" s="239">
        <v>332</v>
      </c>
      <c r="H285" s="239">
        <v>291</v>
      </c>
      <c r="I285" s="239">
        <f t="shared" si="40"/>
        <v>623</v>
      </c>
      <c r="J285" s="243"/>
      <c r="K285" s="241">
        <v>6</v>
      </c>
    </row>
    <row r="286" spans="1:30" ht="34.5" customHeight="1" thickBot="1" x14ac:dyDescent="0.5">
      <c r="C286" s="203"/>
      <c r="D286" s="252"/>
      <c r="E286" s="204" t="str">
        <f>+E7</f>
        <v>Adult Elem-Med</v>
      </c>
      <c r="F286" s="253"/>
      <c r="G286" s="197" t="str">
        <f>+H7</f>
        <v>Debi van Wyk</v>
      </c>
      <c r="H286" s="197" t="str">
        <f>+I7</f>
        <v>Moya Truter</v>
      </c>
      <c r="I286" s="197" t="s">
        <v>15</v>
      </c>
      <c r="J286" s="205"/>
      <c r="K286" s="206"/>
      <c r="AD286" s="161" t="s">
        <v>44</v>
      </c>
    </row>
    <row r="287" spans="1:30" ht="19.2" thickTop="1" thickBot="1" x14ac:dyDescent="0.4">
      <c r="C287" s="207"/>
      <c r="D287" s="254"/>
      <c r="E287" s="209" t="str">
        <f>+F7</f>
        <v>DSA Elementary –Med Test 6 2020</v>
      </c>
      <c r="F287" s="255"/>
      <c r="G287" s="210" t="str">
        <f>+J7</f>
        <v>C</v>
      </c>
      <c r="H287" s="210" t="str">
        <f>+K7</f>
        <v>B</v>
      </c>
      <c r="I287" s="210">
        <f>+G7</f>
        <v>300</v>
      </c>
      <c r="J287" s="211"/>
      <c r="K287" s="212"/>
    </row>
    <row r="288" spans="1:30" ht="16.2" thickTop="1" x14ac:dyDescent="0.3">
      <c r="A288" s="158" t="str">
        <f t="shared" ref="A288:A312" si="41">K288</f>
        <v>PLACE</v>
      </c>
      <c r="C288" s="308" t="s">
        <v>0</v>
      </c>
      <c r="D288" s="214" t="s">
        <v>1</v>
      </c>
      <c r="E288" s="213" t="s">
        <v>2</v>
      </c>
      <c r="F288" s="213" t="s">
        <v>3</v>
      </c>
      <c r="G288" s="213" t="s">
        <v>4</v>
      </c>
      <c r="H288" s="213" t="s">
        <v>5</v>
      </c>
      <c r="I288" s="213" t="s">
        <v>6</v>
      </c>
      <c r="J288" s="215" t="s">
        <v>7</v>
      </c>
      <c r="K288" s="216" t="s">
        <v>8</v>
      </c>
    </row>
    <row r="289" spans="1:31" ht="15" customHeight="1" thickBot="1" x14ac:dyDescent="0.35">
      <c r="A289" s="158">
        <f>K289</f>
        <v>1</v>
      </c>
      <c r="B289" s="159">
        <v>1</v>
      </c>
      <c r="C289" s="138" t="s">
        <v>115</v>
      </c>
      <c r="D289" s="514" t="s">
        <v>635</v>
      </c>
      <c r="E289" s="139" t="s">
        <v>636</v>
      </c>
      <c r="F289" s="139" t="s">
        <v>637</v>
      </c>
      <c r="G289" s="369">
        <v>219</v>
      </c>
      <c r="H289" s="474">
        <v>204</v>
      </c>
      <c r="I289" s="151">
        <f t="shared" ref="I289:I308" si="42">+G289+H289</f>
        <v>423</v>
      </c>
      <c r="J289" s="152">
        <f t="shared" ref="J289:J308" si="43">+TRUNC(I289/2/$I$287,4)</f>
        <v>0.70499999999999996</v>
      </c>
      <c r="K289" s="153">
        <f t="shared" ref="K289:K308" si="44">IFERROR(RANK(I289,$I$289:$I$328,0),"")</f>
        <v>1</v>
      </c>
      <c r="L289" s="218"/>
      <c r="M289" s="218"/>
      <c r="N289" s="218"/>
      <c r="O289" s="218"/>
      <c r="P289" s="218"/>
      <c r="Q289" s="218"/>
      <c r="R289" s="218"/>
      <c r="S289" s="218"/>
      <c r="T289" s="218"/>
      <c r="U289" s="218"/>
      <c r="V289" s="218"/>
      <c r="W289" s="218"/>
      <c r="X289" s="218"/>
      <c r="Y289" s="218"/>
      <c r="Z289" s="218"/>
      <c r="AA289" s="218"/>
      <c r="AB289" s="218"/>
      <c r="AC289" s="218"/>
      <c r="AD289" s="218"/>
      <c r="AE289" s="219"/>
    </row>
    <row r="290" spans="1:31" s="304" customFormat="1" ht="15" customHeight="1" thickBot="1" x14ac:dyDescent="0.35">
      <c r="A290" s="302">
        <f>K290</f>
        <v>2</v>
      </c>
      <c r="B290" s="303">
        <v>2</v>
      </c>
      <c r="C290" s="138" t="s">
        <v>9</v>
      </c>
      <c r="D290" s="514" t="s">
        <v>291</v>
      </c>
      <c r="E290" s="139" t="s">
        <v>292</v>
      </c>
      <c r="F290" s="139" t="s">
        <v>292</v>
      </c>
      <c r="G290" s="369">
        <v>205</v>
      </c>
      <c r="H290" s="474">
        <v>205.5</v>
      </c>
      <c r="I290" s="151">
        <f t="shared" si="42"/>
        <v>410.5</v>
      </c>
      <c r="J290" s="152">
        <f t="shared" si="43"/>
        <v>0.68410000000000004</v>
      </c>
      <c r="K290" s="153">
        <f t="shared" si="44"/>
        <v>2</v>
      </c>
      <c r="L290" s="340"/>
      <c r="M290" s="340"/>
      <c r="N290" s="340"/>
      <c r="O290" s="340"/>
      <c r="P290" s="340"/>
      <c r="Q290" s="340"/>
      <c r="R290" s="340"/>
      <c r="S290" s="340"/>
      <c r="T290" s="340"/>
      <c r="U290" s="340"/>
      <c r="V290" s="340"/>
      <c r="W290" s="340"/>
      <c r="X290" s="340"/>
      <c r="Y290" s="340"/>
      <c r="Z290" s="340"/>
      <c r="AA290" s="340"/>
      <c r="AB290" s="340"/>
      <c r="AC290" s="340"/>
      <c r="AD290" s="340"/>
      <c r="AE290" s="341"/>
    </row>
    <row r="291" spans="1:31" s="313" customFormat="1" ht="15" customHeight="1" thickBot="1" x14ac:dyDescent="0.35">
      <c r="A291" s="309">
        <f>K291</f>
        <v>3</v>
      </c>
      <c r="B291" s="310">
        <v>3</v>
      </c>
      <c r="C291" s="138" t="s">
        <v>115</v>
      </c>
      <c r="D291" s="514" t="s">
        <v>638</v>
      </c>
      <c r="E291" s="139" t="s">
        <v>639</v>
      </c>
      <c r="F291" s="139" t="s">
        <v>639</v>
      </c>
      <c r="G291" s="369">
        <v>209</v>
      </c>
      <c r="H291" s="474">
        <v>194</v>
      </c>
      <c r="I291" s="151">
        <f t="shared" si="42"/>
        <v>403</v>
      </c>
      <c r="J291" s="152">
        <f t="shared" si="43"/>
        <v>0.67159999999999997</v>
      </c>
      <c r="K291" s="153">
        <f t="shared" si="44"/>
        <v>3</v>
      </c>
      <c r="L291" s="311"/>
      <c r="M291" s="311"/>
      <c r="N291" s="311"/>
      <c r="O291" s="311"/>
      <c r="P291" s="311"/>
      <c r="Q291" s="311"/>
      <c r="R291" s="311"/>
      <c r="S291" s="311"/>
      <c r="T291" s="311"/>
      <c r="U291" s="311"/>
      <c r="V291" s="311"/>
      <c r="W291" s="311"/>
      <c r="X291" s="311"/>
      <c r="Y291" s="311"/>
      <c r="Z291" s="311"/>
      <c r="AA291" s="311"/>
      <c r="AB291" s="311"/>
      <c r="AC291" s="311"/>
      <c r="AD291" s="311"/>
      <c r="AE291" s="312"/>
    </row>
    <row r="292" spans="1:31" s="272" customFormat="1" ht="15" customHeight="1" thickBot="1" x14ac:dyDescent="0.35">
      <c r="A292" s="267">
        <f>K292</f>
        <v>4</v>
      </c>
      <c r="B292" s="268">
        <v>4</v>
      </c>
      <c r="C292" s="504" t="s">
        <v>82</v>
      </c>
      <c r="D292" s="625" t="s">
        <v>437</v>
      </c>
      <c r="E292" s="626" t="s">
        <v>438</v>
      </c>
      <c r="F292" s="626" t="s">
        <v>439</v>
      </c>
      <c r="G292" s="506">
        <v>203.5</v>
      </c>
      <c r="H292" s="627">
        <v>198</v>
      </c>
      <c r="I292" s="608">
        <f t="shared" si="42"/>
        <v>401.5</v>
      </c>
      <c r="J292" s="516">
        <f t="shared" si="43"/>
        <v>0.66910000000000003</v>
      </c>
      <c r="K292" s="154">
        <f t="shared" si="44"/>
        <v>4</v>
      </c>
      <c r="L292" s="269"/>
      <c r="M292" s="269"/>
      <c r="N292" s="269"/>
      <c r="O292" s="269"/>
      <c r="P292" s="269"/>
      <c r="Q292" s="269"/>
      <c r="R292" s="269"/>
      <c r="S292" s="269"/>
      <c r="T292" s="269"/>
      <c r="U292" s="269"/>
      <c r="V292" s="269"/>
      <c r="W292" s="269"/>
      <c r="X292" s="269"/>
      <c r="Y292" s="269"/>
      <c r="Z292" s="269"/>
      <c r="AA292" s="269"/>
      <c r="AB292" s="269"/>
      <c r="AC292" s="269"/>
      <c r="AD292" s="269"/>
      <c r="AE292" s="270"/>
    </row>
    <row r="293" spans="1:31" s="304" customFormat="1" ht="30" customHeight="1" thickBot="1" x14ac:dyDescent="0.3">
      <c r="A293" s="302">
        <f>K293</f>
        <v>5</v>
      </c>
      <c r="B293" s="303">
        <v>5</v>
      </c>
      <c r="C293" s="520" t="s">
        <v>115</v>
      </c>
      <c r="D293" s="680" t="s">
        <v>640</v>
      </c>
      <c r="E293" s="679" t="s">
        <v>620</v>
      </c>
      <c r="F293" s="679" t="s">
        <v>641</v>
      </c>
      <c r="G293" s="622">
        <v>200.5</v>
      </c>
      <c r="H293" s="623">
        <v>193</v>
      </c>
      <c r="I293" s="619">
        <f t="shared" si="42"/>
        <v>393.5</v>
      </c>
      <c r="J293" s="523">
        <f t="shared" si="43"/>
        <v>0.65580000000000005</v>
      </c>
      <c r="K293" s="157">
        <f t="shared" si="44"/>
        <v>5</v>
      </c>
      <c r="L293" s="340"/>
      <c r="M293" s="340"/>
      <c r="N293" s="340"/>
      <c r="O293" s="340"/>
      <c r="P293" s="340"/>
      <c r="Q293" s="340"/>
      <c r="R293" s="340"/>
      <c r="S293" s="340"/>
      <c r="T293" s="340"/>
      <c r="U293" s="340"/>
      <c r="V293" s="340"/>
      <c r="W293" s="340"/>
      <c r="X293" s="340"/>
      <c r="Y293" s="340"/>
      <c r="Z293" s="340"/>
      <c r="AA293" s="340"/>
      <c r="AB293" s="340"/>
      <c r="AC293" s="340"/>
      <c r="AD293" s="340"/>
      <c r="AE293" s="341"/>
    </row>
    <row r="294" spans="1:31" s="318" customFormat="1" ht="30" customHeight="1" x14ac:dyDescent="0.25">
      <c r="A294" s="314">
        <f t="shared" si="41"/>
        <v>6</v>
      </c>
      <c r="B294" s="315">
        <v>6</v>
      </c>
      <c r="C294" s="628" t="s">
        <v>128</v>
      </c>
      <c r="D294" s="527" t="s">
        <v>338</v>
      </c>
      <c r="E294" s="527" t="s">
        <v>311</v>
      </c>
      <c r="F294" s="629" t="s">
        <v>312</v>
      </c>
      <c r="G294" s="630">
        <v>191.5</v>
      </c>
      <c r="H294" s="631">
        <v>194</v>
      </c>
      <c r="I294" s="632">
        <f t="shared" si="42"/>
        <v>385.5</v>
      </c>
      <c r="J294" s="633">
        <f t="shared" si="43"/>
        <v>0.64249999999999996</v>
      </c>
      <c r="K294" s="634">
        <f t="shared" si="44"/>
        <v>6</v>
      </c>
      <c r="L294" s="316"/>
      <c r="M294" s="316"/>
      <c r="N294" s="316"/>
      <c r="O294" s="316"/>
      <c r="P294" s="316"/>
      <c r="Q294" s="316"/>
      <c r="R294" s="316"/>
      <c r="S294" s="316"/>
      <c r="T294" s="316"/>
      <c r="U294" s="316"/>
      <c r="V294" s="316"/>
      <c r="W294" s="316"/>
      <c r="X294" s="316"/>
      <c r="Y294" s="316"/>
      <c r="Z294" s="316"/>
      <c r="AA294" s="316"/>
      <c r="AB294" s="316"/>
      <c r="AC294" s="316"/>
      <c r="AD294" s="316"/>
      <c r="AE294" s="317"/>
    </row>
    <row r="295" spans="1:31" s="318" customFormat="1" ht="15" customHeight="1" x14ac:dyDescent="0.3">
      <c r="A295" s="314">
        <f t="shared" si="41"/>
        <v>7</v>
      </c>
      <c r="B295" s="315">
        <v>7</v>
      </c>
      <c r="C295" s="138" t="s">
        <v>90</v>
      </c>
      <c r="D295" s="661" t="s">
        <v>549</v>
      </c>
      <c r="E295" s="473" t="s">
        <v>550</v>
      </c>
      <c r="F295" s="477" t="s">
        <v>551</v>
      </c>
      <c r="G295" s="511">
        <v>196.5</v>
      </c>
      <c r="H295" s="635">
        <v>187</v>
      </c>
      <c r="I295" s="151">
        <f t="shared" si="42"/>
        <v>383.5</v>
      </c>
      <c r="J295" s="152">
        <f t="shared" si="43"/>
        <v>0.6391</v>
      </c>
      <c r="K295" s="153">
        <f t="shared" si="44"/>
        <v>7</v>
      </c>
      <c r="AE295" s="320"/>
    </row>
    <row r="296" spans="1:31" s="318" customFormat="1" ht="15" customHeight="1" x14ac:dyDescent="0.25">
      <c r="A296" s="314">
        <f t="shared" si="41"/>
        <v>8</v>
      </c>
      <c r="B296" s="315">
        <v>8</v>
      </c>
      <c r="C296" s="636" t="s">
        <v>115</v>
      </c>
      <c r="D296" s="637" t="s">
        <v>371</v>
      </c>
      <c r="E296" s="638" t="s">
        <v>382</v>
      </c>
      <c r="F296" s="639" t="s">
        <v>372</v>
      </c>
      <c r="G296" s="640">
        <v>199.5</v>
      </c>
      <c r="H296" s="641">
        <v>183.5</v>
      </c>
      <c r="I296" s="642">
        <f t="shared" si="42"/>
        <v>383</v>
      </c>
      <c r="J296" s="643">
        <f t="shared" si="43"/>
        <v>0.63829999999999998</v>
      </c>
      <c r="K296" s="644">
        <f t="shared" si="44"/>
        <v>8</v>
      </c>
      <c r="L296" s="316"/>
      <c r="M296" s="316"/>
      <c r="N296" s="316"/>
      <c r="O296" s="316"/>
      <c r="P296" s="316"/>
      <c r="Q296" s="316"/>
      <c r="R296" s="316"/>
      <c r="S296" s="316"/>
      <c r="T296" s="316"/>
      <c r="U296" s="316"/>
      <c r="V296" s="316"/>
      <c r="W296" s="316"/>
      <c r="X296" s="316"/>
      <c r="Y296" s="316"/>
      <c r="Z296" s="316"/>
      <c r="AA296" s="316"/>
      <c r="AB296" s="316"/>
      <c r="AC296" s="316"/>
      <c r="AD296" s="316"/>
      <c r="AE296" s="317"/>
    </row>
    <row r="297" spans="1:31" s="326" customFormat="1" ht="15" customHeight="1" x14ac:dyDescent="0.3">
      <c r="A297" s="322">
        <f t="shared" si="41"/>
        <v>9</v>
      </c>
      <c r="B297" s="323">
        <v>9</v>
      </c>
      <c r="C297" s="137" t="s">
        <v>115</v>
      </c>
      <c r="D297" s="664" t="s">
        <v>642</v>
      </c>
      <c r="E297" s="221" t="s">
        <v>643</v>
      </c>
      <c r="F297" s="681" t="s">
        <v>644</v>
      </c>
      <c r="G297" s="367">
        <v>189.5</v>
      </c>
      <c r="H297" s="482">
        <v>193</v>
      </c>
      <c r="I297" s="155">
        <f t="shared" si="42"/>
        <v>382.5</v>
      </c>
      <c r="J297" s="156">
        <f t="shared" si="43"/>
        <v>0.63749999999999996</v>
      </c>
      <c r="K297" s="645">
        <f t="shared" si="44"/>
        <v>9</v>
      </c>
      <c r="L297" s="324"/>
      <c r="M297" s="324"/>
      <c r="N297" s="324"/>
      <c r="O297" s="324"/>
      <c r="P297" s="324"/>
      <c r="Q297" s="324"/>
      <c r="R297" s="324"/>
      <c r="S297" s="324"/>
      <c r="T297" s="324"/>
      <c r="U297" s="324"/>
      <c r="V297" s="324"/>
      <c r="W297" s="324"/>
      <c r="X297" s="324"/>
      <c r="Y297" s="324"/>
      <c r="Z297" s="324"/>
      <c r="AA297" s="324"/>
      <c r="AB297" s="324"/>
      <c r="AC297" s="324"/>
      <c r="AD297" s="324"/>
      <c r="AE297" s="325"/>
    </row>
    <row r="298" spans="1:31" s="304" customFormat="1" ht="30" customHeight="1" x14ac:dyDescent="0.25">
      <c r="A298" s="302">
        <f t="shared" si="41"/>
        <v>10</v>
      </c>
      <c r="B298" s="303">
        <v>10</v>
      </c>
      <c r="C298" s="504" t="s">
        <v>9</v>
      </c>
      <c r="D298" s="540" t="s">
        <v>293</v>
      </c>
      <c r="E298" s="444" t="s">
        <v>205</v>
      </c>
      <c r="F298" s="444" t="s">
        <v>205</v>
      </c>
      <c r="G298" s="606">
        <v>192.5</v>
      </c>
      <c r="H298" s="607">
        <v>189</v>
      </c>
      <c r="I298" s="507">
        <f t="shared" si="42"/>
        <v>381.5</v>
      </c>
      <c r="J298" s="508">
        <f t="shared" si="43"/>
        <v>0.63580000000000003</v>
      </c>
      <c r="K298" s="153">
        <f t="shared" si="44"/>
        <v>10</v>
      </c>
      <c r="L298" s="340"/>
      <c r="M298" s="340"/>
      <c r="N298" s="340"/>
      <c r="O298" s="340"/>
      <c r="P298" s="340"/>
      <c r="Q298" s="340"/>
      <c r="R298" s="340"/>
      <c r="S298" s="340"/>
      <c r="T298" s="340"/>
      <c r="U298" s="340"/>
      <c r="V298" s="340"/>
      <c r="W298" s="340"/>
      <c r="X298" s="340"/>
      <c r="Y298" s="340"/>
      <c r="Z298" s="340"/>
      <c r="AA298" s="340"/>
      <c r="AB298" s="340"/>
      <c r="AC298" s="340"/>
      <c r="AD298" s="340"/>
      <c r="AE298" s="341"/>
    </row>
    <row r="299" spans="1:31" s="272" customFormat="1" ht="15" customHeight="1" x14ac:dyDescent="0.3">
      <c r="A299" s="267">
        <f t="shared" si="41"/>
        <v>11</v>
      </c>
      <c r="B299" s="268">
        <v>11</v>
      </c>
      <c r="C299" s="137" t="s">
        <v>115</v>
      </c>
      <c r="D299" s="664" t="s">
        <v>645</v>
      </c>
      <c r="E299" s="221" t="s">
        <v>584</v>
      </c>
      <c r="F299" s="221" t="s">
        <v>646</v>
      </c>
      <c r="G299" s="367">
        <v>180.5</v>
      </c>
      <c r="H299" s="482">
        <v>192.5</v>
      </c>
      <c r="I299" s="155">
        <f t="shared" si="42"/>
        <v>373</v>
      </c>
      <c r="J299" s="156">
        <f t="shared" si="43"/>
        <v>0.62160000000000004</v>
      </c>
      <c r="K299" s="157">
        <f t="shared" si="44"/>
        <v>11</v>
      </c>
      <c r="AE299" s="273"/>
    </row>
    <row r="300" spans="1:31" ht="30" customHeight="1" x14ac:dyDescent="0.3">
      <c r="A300" s="158">
        <f t="shared" si="41"/>
        <v>12</v>
      </c>
      <c r="B300" s="159">
        <v>12</v>
      </c>
      <c r="C300" s="628" t="s">
        <v>128</v>
      </c>
      <c r="D300" s="527" t="s">
        <v>339</v>
      </c>
      <c r="E300" s="527" t="s">
        <v>317</v>
      </c>
      <c r="F300" s="527" t="s">
        <v>312</v>
      </c>
      <c r="G300" s="646">
        <v>187.5</v>
      </c>
      <c r="H300" s="647">
        <v>185</v>
      </c>
      <c r="I300" s="648">
        <f t="shared" si="42"/>
        <v>372.5</v>
      </c>
      <c r="J300" s="649">
        <f t="shared" si="43"/>
        <v>0.62080000000000002</v>
      </c>
      <c r="K300" s="650">
        <f t="shared" si="44"/>
        <v>12</v>
      </c>
      <c r="O300" s="218"/>
      <c r="P300" s="218"/>
      <c r="Q300" s="218"/>
      <c r="R300" s="218"/>
      <c r="S300" s="218"/>
      <c r="T300" s="218"/>
      <c r="U300" s="218"/>
      <c r="V300" s="218"/>
      <c r="W300" s="218"/>
      <c r="X300" s="218"/>
      <c r="Y300" s="218"/>
      <c r="Z300" s="218"/>
      <c r="AA300" s="218"/>
      <c r="AB300" s="218"/>
      <c r="AC300" s="218"/>
      <c r="AD300" s="218"/>
      <c r="AE300" s="219"/>
    </row>
    <row r="301" spans="1:31" ht="30" customHeight="1" x14ac:dyDescent="0.3">
      <c r="A301" s="158">
        <f t="shared" si="41"/>
        <v>13</v>
      </c>
      <c r="B301" s="159">
        <v>13</v>
      </c>
      <c r="C301" s="596" t="s">
        <v>128</v>
      </c>
      <c r="D301" s="580" t="s">
        <v>340</v>
      </c>
      <c r="E301" s="580" t="s">
        <v>314</v>
      </c>
      <c r="F301" s="580" t="s">
        <v>312</v>
      </c>
      <c r="G301" s="651">
        <v>187.5</v>
      </c>
      <c r="H301" s="652">
        <v>181.5</v>
      </c>
      <c r="I301" s="653">
        <f t="shared" si="42"/>
        <v>369</v>
      </c>
      <c r="J301" s="654">
        <f t="shared" si="43"/>
        <v>0.61499999999999999</v>
      </c>
      <c r="K301" s="655">
        <f t="shared" si="44"/>
        <v>13</v>
      </c>
      <c r="O301" s="218"/>
      <c r="P301" s="218"/>
      <c r="Q301" s="218"/>
      <c r="R301" s="218"/>
      <c r="S301" s="218"/>
      <c r="T301" s="218"/>
      <c r="U301" s="218"/>
      <c r="V301" s="218"/>
      <c r="W301" s="218"/>
      <c r="X301" s="218"/>
      <c r="Y301" s="218"/>
      <c r="Z301" s="218"/>
      <c r="AA301" s="218"/>
      <c r="AB301" s="218"/>
      <c r="AC301" s="218"/>
      <c r="AD301" s="218"/>
      <c r="AE301" s="219"/>
    </row>
    <row r="302" spans="1:31" ht="15" customHeight="1" x14ac:dyDescent="0.3">
      <c r="A302" s="158">
        <f t="shared" si="41"/>
        <v>14</v>
      </c>
      <c r="B302" s="159">
        <v>14</v>
      </c>
      <c r="C302" s="137" t="s">
        <v>9</v>
      </c>
      <c r="D302" s="524" t="s">
        <v>294</v>
      </c>
      <c r="E302" s="131" t="s">
        <v>295</v>
      </c>
      <c r="F302" s="131" t="s">
        <v>282</v>
      </c>
      <c r="G302" s="536">
        <v>194</v>
      </c>
      <c r="H302" s="656">
        <v>174.5</v>
      </c>
      <c r="I302" s="155">
        <f t="shared" si="42"/>
        <v>368.5</v>
      </c>
      <c r="J302" s="156">
        <f t="shared" si="43"/>
        <v>0.61409999999999998</v>
      </c>
      <c r="K302" s="157">
        <f t="shared" si="44"/>
        <v>14</v>
      </c>
    </row>
    <row r="303" spans="1:31" ht="15" customHeight="1" x14ac:dyDescent="0.3">
      <c r="A303" s="158">
        <f t="shared" si="41"/>
        <v>15</v>
      </c>
      <c r="B303" s="159">
        <v>15</v>
      </c>
      <c r="C303" s="137" t="s">
        <v>115</v>
      </c>
      <c r="D303" s="599" t="s">
        <v>647</v>
      </c>
      <c r="E303" s="463" t="s">
        <v>648</v>
      </c>
      <c r="F303" s="463" t="s">
        <v>648</v>
      </c>
      <c r="G303" s="536">
        <v>185.5</v>
      </c>
      <c r="H303" s="656">
        <v>178.5</v>
      </c>
      <c r="I303" s="470">
        <f t="shared" si="42"/>
        <v>364</v>
      </c>
      <c r="J303" s="471">
        <f t="shared" si="43"/>
        <v>0.60660000000000003</v>
      </c>
      <c r="K303" s="468">
        <f t="shared" si="44"/>
        <v>15</v>
      </c>
      <c r="O303" s="218"/>
      <c r="P303" s="218"/>
      <c r="Q303" s="218"/>
      <c r="R303" s="218"/>
      <c r="S303" s="218"/>
      <c r="T303" s="218"/>
      <c r="U303" s="218"/>
      <c r="V303" s="218"/>
      <c r="W303" s="218"/>
      <c r="X303" s="218"/>
      <c r="Y303" s="218"/>
      <c r="Z303" s="218"/>
      <c r="AA303" s="218"/>
      <c r="AB303" s="218"/>
      <c r="AC303" s="218"/>
      <c r="AD303" s="218"/>
      <c r="AE303" s="219"/>
    </row>
    <row r="304" spans="1:31" ht="15" customHeight="1" x14ac:dyDescent="0.3">
      <c r="A304" s="158">
        <f t="shared" si="41"/>
        <v>16</v>
      </c>
      <c r="B304" s="159">
        <v>16</v>
      </c>
      <c r="C304" s="138" t="s">
        <v>90</v>
      </c>
      <c r="D304" s="661" t="s">
        <v>552</v>
      </c>
      <c r="E304" s="473" t="s">
        <v>553</v>
      </c>
      <c r="F304" s="473" t="s">
        <v>554</v>
      </c>
      <c r="G304" s="511">
        <v>178.5</v>
      </c>
      <c r="H304" s="635">
        <v>183</v>
      </c>
      <c r="I304" s="151">
        <f t="shared" si="42"/>
        <v>361.5</v>
      </c>
      <c r="J304" s="152">
        <f t="shared" si="43"/>
        <v>0.60250000000000004</v>
      </c>
      <c r="K304" s="657">
        <f t="shared" si="44"/>
        <v>16</v>
      </c>
      <c r="O304" s="218"/>
      <c r="P304" s="218"/>
      <c r="Q304" s="218"/>
      <c r="R304" s="218"/>
      <c r="S304" s="218"/>
      <c r="T304" s="218"/>
      <c r="U304" s="218"/>
      <c r="V304" s="218"/>
      <c r="W304" s="218"/>
      <c r="X304" s="218"/>
      <c r="Y304" s="218"/>
      <c r="Z304" s="218"/>
      <c r="AA304" s="218"/>
      <c r="AB304" s="218"/>
      <c r="AC304" s="218"/>
      <c r="AD304" s="218"/>
      <c r="AE304" s="219"/>
    </row>
    <row r="305" spans="1:31" ht="15" customHeight="1" x14ac:dyDescent="0.3">
      <c r="A305" s="158">
        <f t="shared" si="41"/>
        <v>17</v>
      </c>
      <c r="B305" s="159">
        <v>17</v>
      </c>
      <c r="C305" s="137" t="s">
        <v>9</v>
      </c>
      <c r="D305" s="524" t="s">
        <v>296</v>
      </c>
      <c r="E305" s="131" t="s">
        <v>297</v>
      </c>
      <c r="F305" s="131" t="s">
        <v>297</v>
      </c>
      <c r="G305" s="367">
        <v>176.5</v>
      </c>
      <c r="H305" s="482">
        <v>171.5</v>
      </c>
      <c r="I305" s="155">
        <f t="shared" si="42"/>
        <v>348</v>
      </c>
      <c r="J305" s="156">
        <f t="shared" si="43"/>
        <v>0.57999999999999996</v>
      </c>
      <c r="K305" s="645">
        <f t="shared" si="44"/>
        <v>17</v>
      </c>
      <c r="O305" s="218"/>
      <c r="P305" s="218"/>
      <c r="Q305" s="218"/>
      <c r="R305" s="218"/>
      <c r="S305" s="218"/>
      <c r="T305" s="218"/>
      <c r="U305" s="218"/>
      <c r="V305" s="218"/>
      <c r="W305" s="218"/>
      <c r="X305" s="218"/>
      <c r="Y305" s="218"/>
      <c r="Z305" s="218"/>
      <c r="AA305" s="218"/>
      <c r="AB305" s="218"/>
      <c r="AC305" s="218"/>
      <c r="AD305" s="218"/>
      <c r="AE305" s="219"/>
    </row>
    <row r="306" spans="1:31" ht="15" customHeight="1" x14ac:dyDescent="0.3">
      <c r="A306" s="158">
        <f t="shared" si="41"/>
        <v>18</v>
      </c>
      <c r="B306" s="159">
        <v>18</v>
      </c>
      <c r="C306" s="137" t="s">
        <v>80</v>
      </c>
      <c r="D306" s="587" t="s">
        <v>765</v>
      </c>
      <c r="E306" s="136" t="s">
        <v>756</v>
      </c>
      <c r="F306" s="136" t="s">
        <v>766</v>
      </c>
      <c r="G306" s="367">
        <v>168.5</v>
      </c>
      <c r="H306" s="482">
        <v>179</v>
      </c>
      <c r="I306" s="155">
        <f t="shared" si="42"/>
        <v>347.5</v>
      </c>
      <c r="J306" s="156">
        <f t="shared" si="43"/>
        <v>0.57909999999999995</v>
      </c>
      <c r="K306" s="157">
        <f t="shared" si="44"/>
        <v>18</v>
      </c>
    </row>
    <row r="307" spans="1:31" ht="15" customHeight="1" x14ac:dyDescent="0.3">
      <c r="A307" s="158">
        <f t="shared" si="41"/>
        <v>19</v>
      </c>
      <c r="B307" s="159">
        <v>19</v>
      </c>
      <c r="C307" s="137" t="s">
        <v>9</v>
      </c>
      <c r="D307" s="524" t="s">
        <v>298</v>
      </c>
      <c r="E307" s="131" t="s">
        <v>299</v>
      </c>
      <c r="F307" s="131" t="s">
        <v>299</v>
      </c>
      <c r="G307" s="462">
        <v>177</v>
      </c>
      <c r="H307" s="615">
        <v>168.5</v>
      </c>
      <c r="I307" s="470">
        <f t="shared" si="42"/>
        <v>345.5</v>
      </c>
      <c r="J307" s="471">
        <f t="shared" si="43"/>
        <v>0.57579999999999998</v>
      </c>
      <c r="K307" s="468">
        <f t="shared" si="44"/>
        <v>19</v>
      </c>
    </row>
    <row r="308" spans="1:31" ht="15" customHeight="1" thickBot="1" x14ac:dyDescent="0.35">
      <c r="A308" s="158">
        <f t="shared" si="41"/>
        <v>20</v>
      </c>
      <c r="B308" s="159">
        <v>20</v>
      </c>
      <c r="C308" s="138" t="s">
        <v>82</v>
      </c>
      <c r="D308" s="658" t="s">
        <v>440</v>
      </c>
      <c r="E308" s="481" t="s">
        <v>441</v>
      </c>
      <c r="F308" s="481" t="s">
        <v>441</v>
      </c>
      <c r="G308" s="469">
        <v>162</v>
      </c>
      <c r="H308" s="613">
        <v>159.5</v>
      </c>
      <c r="I308" s="151">
        <f t="shared" si="42"/>
        <v>321.5</v>
      </c>
      <c r="J308" s="152">
        <f t="shared" si="43"/>
        <v>0.53580000000000005</v>
      </c>
      <c r="K308" s="153">
        <f t="shared" si="44"/>
        <v>20</v>
      </c>
    </row>
    <row r="309" spans="1:31" hidden="1" x14ac:dyDescent="0.3">
      <c r="A309" s="158">
        <f t="shared" si="41"/>
        <v>21</v>
      </c>
      <c r="B309" s="159">
        <v>21</v>
      </c>
      <c r="C309" s="220"/>
      <c r="D309" s="327"/>
      <c r="E309" s="225"/>
      <c r="F309" s="225"/>
      <c r="G309" s="328"/>
      <c r="H309" s="329"/>
      <c r="I309" s="144">
        <f t="shared" ref="I309:I319" si="45">+G309+H309</f>
        <v>0</v>
      </c>
      <c r="J309" s="145">
        <f t="shared" ref="J309:J319" si="46">+TRUNC(I309/2/$I$287,4)</f>
        <v>0</v>
      </c>
      <c r="K309" s="146">
        <f t="shared" ref="K309:K319" si="47">IFERROR(RANK(I309,$I$289:$I$328,0),"")</f>
        <v>21</v>
      </c>
    </row>
    <row r="310" spans="1:31" ht="12.75" hidden="1" customHeight="1" x14ac:dyDescent="0.3">
      <c r="A310" s="158">
        <f t="shared" si="41"/>
        <v>21</v>
      </c>
      <c r="B310" s="159">
        <v>22</v>
      </c>
      <c r="C310" s="220"/>
      <c r="D310" s="224"/>
      <c r="E310" s="99"/>
      <c r="F310" s="225"/>
      <c r="G310" s="143"/>
      <c r="H310" s="319"/>
      <c r="I310" s="147">
        <f t="shared" si="45"/>
        <v>0</v>
      </c>
      <c r="J310" s="148">
        <f t="shared" si="46"/>
        <v>0</v>
      </c>
      <c r="K310" s="321">
        <f t="shared" si="47"/>
        <v>21</v>
      </c>
    </row>
    <row r="311" spans="1:31" hidden="1" x14ac:dyDescent="0.3">
      <c r="A311" s="158">
        <f t="shared" si="41"/>
        <v>21</v>
      </c>
      <c r="B311" s="159">
        <v>23</v>
      </c>
      <c r="C311" s="220"/>
      <c r="D311" s="224"/>
      <c r="E311" s="225"/>
      <c r="F311" s="225"/>
      <c r="G311" s="143"/>
      <c r="H311" s="319"/>
      <c r="I311" s="147">
        <f t="shared" si="45"/>
        <v>0</v>
      </c>
      <c r="J311" s="148">
        <f t="shared" si="46"/>
        <v>0</v>
      </c>
      <c r="K311" s="321">
        <f t="shared" si="47"/>
        <v>21</v>
      </c>
    </row>
    <row r="312" spans="1:31" hidden="1" x14ac:dyDescent="0.3">
      <c r="A312" s="158">
        <f t="shared" si="41"/>
        <v>21</v>
      </c>
      <c r="B312" s="159">
        <v>24</v>
      </c>
      <c r="C312" s="220"/>
      <c r="D312" s="222"/>
      <c r="E312" s="223"/>
      <c r="F312" s="223"/>
      <c r="G312" s="330"/>
      <c r="H312" s="331"/>
      <c r="I312" s="144">
        <f t="shared" si="45"/>
        <v>0</v>
      </c>
      <c r="J312" s="145">
        <f t="shared" si="46"/>
        <v>0</v>
      </c>
      <c r="K312" s="146">
        <f t="shared" si="47"/>
        <v>21</v>
      </c>
    </row>
    <row r="313" spans="1:31" ht="12.75" hidden="1" customHeight="1" x14ac:dyDescent="0.3">
      <c r="B313" s="159">
        <v>25</v>
      </c>
      <c r="C313" s="220"/>
      <c r="D313" s="224"/>
      <c r="E313" s="99"/>
      <c r="F313" s="225"/>
      <c r="G313" s="143"/>
      <c r="H313" s="319"/>
      <c r="I313" s="147">
        <f t="shared" si="45"/>
        <v>0</v>
      </c>
      <c r="J313" s="148">
        <f t="shared" si="46"/>
        <v>0</v>
      </c>
      <c r="K313" s="321">
        <f t="shared" si="47"/>
        <v>21</v>
      </c>
    </row>
    <row r="314" spans="1:31" ht="15" hidden="1" customHeight="1" x14ac:dyDescent="0.3">
      <c r="B314" s="159">
        <v>26</v>
      </c>
      <c r="C314" s="220"/>
      <c r="D314" s="222"/>
      <c r="E314" s="223"/>
      <c r="F314" s="223"/>
      <c r="G314" s="143"/>
      <c r="H314" s="319"/>
      <c r="I314" s="144">
        <f t="shared" si="45"/>
        <v>0</v>
      </c>
      <c r="J314" s="145">
        <f t="shared" si="46"/>
        <v>0</v>
      </c>
      <c r="K314" s="146">
        <f t="shared" si="47"/>
        <v>21</v>
      </c>
    </row>
    <row r="315" spans="1:31" ht="15" hidden="1" customHeight="1" x14ac:dyDescent="0.3">
      <c r="B315" s="159">
        <v>27</v>
      </c>
      <c r="C315" s="220"/>
      <c r="D315" s="327"/>
      <c r="E315" s="225"/>
      <c r="F315" s="225"/>
      <c r="G315" s="300"/>
      <c r="H315" s="301"/>
      <c r="I315" s="147">
        <f t="shared" si="45"/>
        <v>0</v>
      </c>
      <c r="J315" s="148">
        <f t="shared" si="46"/>
        <v>0</v>
      </c>
      <c r="K315" s="149">
        <f t="shared" si="47"/>
        <v>21</v>
      </c>
    </row>
    <row r="316" spans="1:31" ht="15" hidden="1" customHeight="1" x14ac:dyDescent="0.3">
      <c r="B316" s="159">
        <v>28</v>
      </c>
      <c r="C316" s="220"/>
      <c r="D316" s="222"/>
      <c r="E316" s="223"/>
      <c r="F316" s="223"/>
      <c r="G316" s="143"/>
      <c r="H316" s="319"/>
      <c r="I316" s="144">
        <f t="shared" si="45"/>
        <v>0</v>
      </c>
      <c r="J316" s="145">
        <f t="shared" si="46"/>
        <v>0</v>
      </c>
      <c r="K316" s="146">
        <f t="shared" si="47"/>
        <v>21</v>
      </c>
    </row>
    <row r="317" spans="1:31" ht="15" hidden="1" customHeight="1" x14ac:dyDescent="0.3">
      <c r="B317" s="159">
        <v>29</v>
      </c>
      <c r="C317" s="220"/>
      <c r="D317" s="222"/>
      <c r="E317" s="223"/>
      <c r="F317" s="223"/>
      <c r="G317" s="143"/>
      <c r="H317" s="319"/>
      <c r="I317" s="147">
        <f t="shared" si="45"/>
        <v>0</v>
      </c>
      <c r="J317" s="148">
        <f t="shared" si="46"/>
        <v>0</v>
      </c>
      <c r="K317" s="149">
        <f t="shared" si="47"/>
        <v>21</v>
      </c>
    </row>
    <row r="318" spans="1:31" ht="15" hidden="1" customHeight="1" x14ac:dyDescent="0.3">
      <c r="B318" s="159">
        <v>30</v>
      </c>
      <c r="C318" s="220"/>
      <c r="D318" s="327"/>
      <c r="E318" s="225"/>
      <c r="F318" s="225"/>
      <c r="G318" s="300"/>
      <c r="H318" s="301"/>
      <c r="I318" s="147">
        <f t="shared" si="45"/>
        <v>0</v>
      </c>
      <c r="J318" s="148">
        <f t="shared" si="46"/>
        <v>0</v>
      </c>
      <c r="K318" s="149">
        <f t="shared" si="47"/>
        <v>21</v>
      </c>
    </row>
    <row r="319" spans="1:31" ht="15" hidden="1" customHeight="1" x14ac:dyDescent="0.3">
      <c r="B319" s="159">
        <v>31</v>
      </c>
      <c r="C319" s="220"/>
      <c r="D319" s="222"/>
      <c r="E319" s="223"/>
      <c r="F319" s="223"/>
      <c r="G319" s="143"/>
      <c r="H319" s="319"/>
      <c r="I319" s="144">
        <f t="shared" si="45"/>
        <v>0</v>
      </c>
      <c r="J319" s="145">
        <f t="shared" si="46"/>
        <v>0</v>
      </c>
      <c r="K319" s="146">
        <f t="shared" si="47"/>
        <v>21</v>
      </c>
    </row>
    <row r="320" spans="1:31" hidden="1" x14ac:dyDescent="0.3">
      <c r="B320" s="159">
        <v>32</v>
      </c>
      <c r="C320" s="220"/>
      <c r="D320" s="332"/>
      <c r="E320" s="333"/>
      <c r="F320" s="333"/>
      <c r="G320" s="334"/>
      <c r="H320" s="335"/>
      <c r="I320" s="147">
        <f t="shared" ref="I320:I328" si="48">+G320+H320</f>
        <v>0</v>
      </c>
      <c r="J320" s="148">
        <f t="shared" ref="J320:J328" si="49">+TRUNC(I320/2/$I$287,4)</f>
        <v>0</v>
      </c>
      <c r="K320" s="321">
        <f t="shared" ref="K320:K328" si="50">IFERROR(RANK(I320,$I$289:$I$328,0),"")</f>
        <v>21</v>
      </c>
    </row>
    <row r="321" spans="2:11" hidden="1" x14ac:dyDescent="0.3">
      <c r="B321" s="159">
        <v>33</v>
      </c>
      <c r="C321" s="220"/>
      <c r="D321" s="332"/>
      <c r="E321" s="333"/>
      <c r="F321" s="333"/>
      <c r="G321" s="334"/>
      <c r="H321" s="335"/>
      <c r="I321" s="147">
        <f t="shared" si="48"/>
        <v>0</v>
      </c>
      <c r="J321" s="148">
        <f t="shared" si="49"/>
        <v>0</v>
      </c>
      <c r="K321" s="321">
        <f t="shared" si="50"/>
        <v>21</v>
      </c>
    </row>
    <row r="322" spans="2:11" hidden="1" x14ac:dyDescent="0.3">
      <c r="B322" s="159">
        <v>34</v>
      </c>
      <c r="C322" s="220"/>
      <c r="D322" s="332"/>
      <c r="E322" s="333"/>
      <c r="F322" s="333"/>
      <c r="G322" s="334"/>
      <c r="H322" s="335"/>
      <c r="I322" s="147">
        <f t="shared" si="48"/>
        <v>0</v>
      </c>
      <c r="J322" s="148">
        <f t="shared" si="49"/>
        <v>0</v>
      </c>
      <c r="K322" s="321">
        <f t="shared" si="50"/>
        <v>21</v>
      </c>
    </row>
    <row r="323" spans="2:11" hidden="1" x14ac:dyDescent="0.3">
      <c r="B323" s="159">
        <v>35</v>
      </c>
      <c r="C323" s="220"/>
      <c r="D323" s="332"/>
      <c r="E323" s="333"/>
      <c r="F323" s="333"/>
      <c r="G323" s="334"/>
      <c r="H323" s="335"/>
      <c r="I323" s="147">
        <f t="shared" si="48"/>
        <v>0</v>
      </c>
      <c r="J323" s="148">
        <f t="shared" si="49"/>
        <v>0</v>
      </c>
      <c r="K323" s="321">
        <f t="shared" si="50"/>
        <v>21</v>
      </c>
    </row>
    <row r="324" spans="2:11" hidden="1" x14ac:dyDescent="0.3">
      <c r="B324" s="159">
        <v>36</v>
      </c>
      <c r="C324" s="220"/>
      <c r="D324" s="332"/>
      <c r="E324" s="333"/>
      <c r="F324" s="333"/>
      <c r="G324" s="334"/>
      <c r="H324" s="335"/>
      <c r="I324" s="147">
        <f t="shared" si="48"/>
        <v>0</v>
      </c>
      <c r="J324" s="148">
        <f t="shared" si="49"/>
        <v>0</v>
      </c>
      <c r="K324" s="321">
        <f t="shared" si="50"/>
        <v>21</v>
      </c>
    </row>
    <row r="325" spans="2:11" hidden="1" x14ac:dyDescent="0.3">
      <c r="B325" s="159">
        <v>37</v>
      </c>
      <c r="C325" s="220"/>
      <c r="D325" s="332"/>
      <c r="E325" s="333"/>
      <c r="F325" s="333"/>
      <c r="G325" s="334"/>
      <c r="H325" s="335"/>
      <c r="I325" s="147">
        <f t="shared" si="48"/>
        <v>0</v>
      </c>
      <c r="J325" s="148">
        <f t="shared" si="49"/>
        <v>0</v>
      </c>
      <c r="K325" s="321">
        <f t="shared" si="50"/>
        <v>21</v>
      </c>
    </row>
    <row r="326" spans="2:11" hidden="1" x14ac:dyDescent="0.3">
      <c r="B326" s="159">
        <v>38</v>
      </c>
      <c r="C326" s="220"/>
      <c r="D326" s="332"/>
      <c r="E326" s="333"/>
      <c r="F326" s="333"/>
      <c r="G326" s="334"/>
      <c r="H326" s="335"/>
      <c r="I326" s="147">
        <f t="shared" si="48"/>
        <v>0</v>
      </c>
      <c r="J326" s="148">
        <f t="shared" si="49"/>
        <v>0</v>
      </c>
      <c r="K326" s="321">
        <f t="shared" si="50"/>
        <v>21</v>
      </c>
    </row>
    <row r="327" spans="2:11" hidden="1" x14ac:dyDescent="0.3">
      <c r="B327" s="159">
        <v>39</v>
      </c>
      <c r="C327" s="220"/>
      <c r="D327" s="332"/>
      <c r="E327" s="333"/>
      <c r="F327" s="333"/>
      <c r="G327" s="334"/>
      <c r="H327" s="335"/>
      <c r="I327" s="147">
        <f t="shared" si="48"/>
        <v>0</v>
      </c>
      <c r="J327" s="148">
        <f t="shared" si="49"/>
        <v>0</v>
      </c>
      <c r="K327" s="321">
        <f t="shared" si="50"/>
        <v>21</v>
      </c>
    </row>
    <row r="328" spans="2:11" ht="14.4" hidden="1" thickBot="1" x14ac:dyDescent="0.35">
      <c r="B328" s="159">
        <v>40</v>
      </c>
      <c r="C328" s="220"/>
      <c r="D328" s="336"/>
      <c r="E328" s="337"/>
      <c r="F328" s="333"/>
      <c r="G328" s="334"/>
      <c r="H328" s="335"/>
      <c r="I328" s="147">
        <f t="shared" si="48"/>
        <v>0</v>
      </c>
      <c r="J328" s="148">
        <f t="shared" si="49"/>
        <v>0</v>
      </c>
      <c r="K328" s="321">
        <f t="shared" si="50"/>
        <v>21</v>
      </c>
    </row>
    <row r="329" spans="2:11" ht="16.2" thickTop="1" x14ac:dyDescent="0.3">
      <c r="C329" s="232"/>
      <c r="D329" s="233" t="s">
        <v>1</v>
      </c>
      <c r="E329" s="234" t="s">
        <v>2</v>
      </c>
      <c r="F329" s="235" t="s">
        <v>18</v>
      </c>
      <c r="G329" s="213" t="s">
        <v>19</v>
      </c>
      <c r="H329" s="213" t="s">
        <v>20</v>
      </c>
      <c r="I329" s="213" t="s">
        <v>6</v>
      </c>
      <c r="J329" s="215"/>
      <c r="K329" s="216" t="s">
        <v>8</v>
      </c>
    </row>
    <row r="330" spans="2:11" ht="15.6" x14ac:dyDescent="0.3">
      <c r="C330" s="732"/>
      <c r="D330" s="236"/>
      <c r="E330" s="237" t="s">
        <v>10</v>
      </c>
      <c r="F330" s="238" t="s">
        <v>115</v>
      </c>
      <c r="G330" s="239">
        <v>423</v>
      </c>
      <c r="H330" s="239">
        <v>403</v>
      </c>
      <c r="I330" s="239">
        <f>+G330+H330</f>
        <v>826</v>
      </c>
      <c r="J330" s="240"/>
      <c r="K330" s="338">
        <v>1</v>
      </c>
    </row>
    <row r="331" spans="2:11" ht="15.6" x14ac:dyDescent="0.3">
      <c r="C331" s="732"/>
      <c r="D331" s="236"/>
      <c r="E331" s="237"/>
      <c r="F331" s="238" t="s">
        <v>9</v>
      </c>
      <c r="G331" s="239">
        <v>410.5</v>
      </c>
      <c r="H331" s="239">
        <v>381.5</v>
      </c>
      <c r="I331" s="239">
        <f>+G331+H331</f>
        <v>792</v>
      </c>
      <c r="J331" s="240"/>
      <c r="K331" s="338">
        <v>2</v>
      </c>
    </row>
    <row r="332" spans="2:11" ht="15.6" x14ac:dyDescent="0.3">
      <c r="C332" s="732"/>
      <c r="D332" s="236"/>
      <c r="E332" s="237"/>
      <c r="F332" s="238" t="s">
        <v>128</v>
      </c>
      <c r="G332" s="239">
        <v>385.5</v>
      </c>
      <c r="H332" s="239">
        <v>372.5</v>
      </c>
      <c r="I332" s="239">
        <f>+G332+H332</f>
        <v>758</v>
      </c>
      <c r="J332" s="240"/>
      <c r="K332" s="338">
        <v>3</v>
      </c>
    </row>
    <row r="333" spans="2:11" ht="15.6" x14ac:dyDescent="0.3">
      <c r="C333" s="732"/>
      <c r="D333" s="236"/>
      <c r="E333" s="237"/>
      <c r="F333" s="238" t="s">
        <v>90</v>
      </c>
      <c r="G333" s="239">
        <v>383.5</v>
      </c>
      <c r="H333" s="239">
        <v>361.5</v>
      </c>
      <c r="I333" s="239">
        <f>+G333+H333</f>
        <v>745</v>
      </c>
      <c r="J333" s="240"/>
      <c r="K333" s="338">
        <v>4</v>
      </c>
    </row>
    <row r="334" spans="2:11" ht="15.6" x14ac:dyDescent="0.3">
      <c r="C334" s="732"/>
      <c r="D334" s="236"/>
      <c r="E334" s="242"/>
      <c r="F334" s="238" t="s">
        <v>82</v>
      </c>
      <c r="G334" s="239">
        <v>401.5</v>
      </c>
      <c r="H334" s="239">
        <v>321.5</v>
      </c>
      <c r="I334" s="239">
        <f>+G334+H334</f>
        <v>723</v>
      </c>
      <c r="J334" s="243"/>
      <c r="K334" s="338">
        <v>5</v>
      </c>
    </row>
    <row r="335" spans="2:11" ht="15.6" hidden="1" x14ac:dyDescent="0.3">
      <c r="C335" s="732"/>
      <c r="D335" s="236"/>
      <c r="E335" s="242"/>
      <c r="F335" s="238"/>
      <c r="G335" s="239"/>
      <c r="H335" s="239"/>
      <c r="I335" s="239">
        <f t="shared" ref="I335" si="51">+G335+H335</f>
        <v>0</v>
      </c>
      <c r="J335" s="243"/>
      <c r="K335" s="338">
        <v>6</v>
      </c>
    </row>
    <row r="336" spans="2:11" x14ac:dyDescent="0.3">
      <c r="D336" s="339"/>
    </row>
    <row r="337" spans="1:31" ht="34.5" customHeight="1" thickBot="1" x14ac:dyDescent="0.5">
      <c r="C337" s="203"/>
      <c r="D337" s="252"/>
      <c r="E337" s="204" t="str">
        <f>+$E$8</f>
        <v xml:space="preserve">Adult Medium </v>
      </c>
      <c r="F337" s="253"/>
      <c r="G337" s="197" t="str">
        <f>+$H$8</f>
        <v>Debi van Wyk</v>
      </c>
      <c r="H337" s="197" t="str">
        <f>+$I$8</f>
        <v>Moya Truter</v>
      </c>
      <c r="I337" s="197" t="s">
        <v>15</v>
      </c>
      <c r="J337" s="205"/>
      <c r="K337" s="206"/>
      <c r="AD337" s="161" t="s">
        <v>44</v>
      </c>
    </row>
    <row r="338" spans="1:31" ht="19.2" thickTop="1" thickBot="1" x14ac:dyDescent="0.4">
      <c r="C338" s="207"/>
      <c r="D338" s="254"/>
      <c r="E338" s="209" t="str">
        <f>+$F$8</f>
        <v>DSA Medium Test 6  2020</v>
      </c>
      <c r="F338" s="255"/>
      <c r="G338" s="210" t="str">
        <f>+$J$8</f>
        <v>C</v>
      </c>
      <c r="H338" s="210" t="str">
        <f>+$K$8</f>
        <v>B</v>
      </c>
      <c r="I338" s="210">
        <f>+$G$8</f>
        <v>350</v>
      </c>
      <c r="J338" s="211"/>
      <c r="K338" s="212"/>
    </row>
    <row r="339" spans="1:31" ht="16.8" thickTop="1" thickBot="1" x14ac:dyDescent="0.35">
      <c r="C339" s="213" t="s">
        <v>0</v>
      </c>
      <c r="D339" s="214" t="s">
        <v>1</v>
      </c>
      <c r="E339" s="213" t="s">
        <v>2</v>
      </c>
      <c r="F339" s="213" t="s">
        <v>3</v>
      </c>
      <c r="G339" s="213" t="s">
        <v>4</v>
      </c>
      <c r="H339" s="213" t="s">
        <v>5</v>
      </c>
      <c r="I339" s="213" t="s">
        <v>6</v>
      </c>
      <c r="J339" s="215" t="s">
        <v>7</v>
      </c>
      <c r="K339" s="216" t="s">
        <v>8</v>
      </c>
    </row>
    <row r="340" spans="1:31" s="304" customFormat="1" ht="15" customHeight="1" thickBot="1" x14ac:dyDescent="0.35">
      <c r="A340" s="302">
        <f>K340</f>
        <v>1</v>
      </c>
      <c r="B340" s="303">
        <v>1</v>
      </c>
      <c r="C340" s="137" t="s">
        <v>86</v>
      </c>
      <c r="D340" s="682" t="s">
        <v>769</v>
      </c>
      <c r="E340" s="466" t="s">
        <v>770</v>
      </c>
      <c r="F340" s="466" t="s">
        <v>771</v>
      </c>
      <c r="G340" s="683">
        <v>239.5</v>
      </c>
      <c r="H340" s="684">
        <v>237</v>
      </c>
      <c r="I340" s="155">
        <f t="shared" ref="I340:I360" si="52">+G340+H340</f>
        <v>476.5</v>
      </c>
      <c r="J340" s="156">
        <f t="shared" ref="J340:J360" si="53">+TRUNC(I340/2/$I$338,4)</f>
        <v>0.68069999999999997</v>
      </c>
      <c r="K340" s="157">
        <f t="shared" ref="K340:K360" si="54">IFERROR(RANK(I340,$I$340:$I$381,0),"")</f>
        <v>1</v>
      </c>
      <c r="L340" s="340"/>
      <c r="M340" s="340"/>
      <c r="N340" s="340"/>
      <c r="O340" s="340"/>
      <c r="P340" s="340"/>
      <c r="Q340" s="340"/>
      <c r="R340" s="340"/>
      <c r="S340" s="340"/>
      <c r="T340" s="340"/>
      <c r="U340" s="340"/>
      <c r="V340" s="340"/>
      <c r="W340" s="340"/>
      <c r="X340" s="340"/>
      <c r="Y340" s="340"/>
      <c r="Z340" s="340"/>
      <c r="AA340" s="340"/>
      <c r="AB340" s="340"/>
      <c r="AC340" s="340"/>
      <c r="AD340" s="340"/>
      <c r="AE340" s="341"/>
    </row>
    <row r="341" spans="1:31" s="218" customFormat="1" ht="30" customHeight="1" thickBot="1" x14ac:dyDescent="0.35">
      <c r="A341" s="158">
        <f t="shared" ref="A341:A381" si="55">K341</f>
        <v>2</v>
      </c>
      <c r="B341" s="159">
        <v>2</v>
      </c>
      <c r="C341" s="504" t="s">
        <v>128</v>
      </c>
      <c r="D341" s="685" t="s">
        <v>344</v>
      </c>
      <c r="E341" s="519" t="s">
        <v>324</v>
      </c>
      <c r="F341" s="519" t="s">
        <v>312</v>
      </c>
      <c r="G341" s="606">
        <v>242.5</v>
      </c>
      <c r="H341" s="607">
        <v>233</v>
      </c>
      <c r="I341" s="507">
        <f t="shared" si="52"/>
        <v>475.5</v>
      </c>
      <c r="J341" s="508">
        <f t="shared" si="53"/>
        <v>0.67920000000000003</v>
      </c>
      <c r="K341" s="153">
        <f t="shared" si="54"/>
        <v>2</v>
      </c>
      <c r="AE341" s="219"/>
    </row>
    <row r="342" spans="1:31" s="304" customFormat="1" ht="15" customHeight="1" thickBot="1" x14ac:dyDescent="0.35">
      <c r="A342" s="302">
        <f t="shared" si="55"/>
        <v>3</v>
      </c>
      <c r="B342" s="303">
        <v>3</v>
      </c>
      <c r="C342" s="138" t="s">
        <v>9</v>
      </c>
      <c r="D342" s="514" t="s">
        <v>196</v>
      </c>
      <c r="E342" s="139" t="s">
        <v>172</v>
      </c>
      <c r="F342" s="139" t="s">
        <v>197</v>
      </c>
      <c r="G342" s="606">
        <v>234</v>
      </c>
      <c r="H342" s="607">
        <v>228</v>
      </c>
      <c r="I342" s="151">
        <f t="shared" si="52"/>
        <v>462</v>
      </c>
      <c r="J342" s="152">
        <f t="shared" si="53"/>
        <v>0.66</v>
      </c>
      <c r="K342" s="153">
        <f t="shared" si="54"/>
        <v>3</v>
      </c>
      <c r="L342" s="340"/>
      <c r="M342" s="340"/>
      <c r="N342" s="340"/>
      <c r="O342" s="340"/>
      <c r="P342" s="340"/>
      <c r="Q342" s="340"/>
      <c r="R342" s="340"/>
      <c r="S342" s="340"/>
      <c r="T342" s="340"/>
      <c r="U342" s="340"/>
      <c r="V342" s="340"/>
      <c r="W342" s="340"/>
      <c r="X342" s="340"/>
      <c r="Y342" s="340"/>
      <c r="Z342" s="340"/>
      <c r="AA342" s="340"/>
      <c r="AB342" s="340"/>
      <c r="AC342" s="340"/>
      <c r="AD342" s="340"/>
      <c r="AE342" s="341"/>
    </row>
    <row r="343" spans="1:31" s="304" customFormat="1" ht="30" customHeight="1" thickBot="1" x14ac:dyDescent="0.3">
      <c r="A343" s="302">
        <f t="shared" si="55"/>
        <v>4</v>
      </c>
      <c r="B343" s="303">
        <v>4</v>
      </c>
      <c r="C343" s="504" t="s">
        <v>82</v>
      </c>
      <c r="D343" s="514" t="s">
        <v>442</v>
      </c>
      <c r="E343" s="514" t="s">
        <v>443</v>
      </c>
      <c r="F343" s="514" t="s">
        <v>439</v>
      </c>
      <c r="G343" s="506">
        <v>227.5</v>
      </c>
      <c r="H343" s="627">
        <v>233.5</v>
      </c>
      <c r="I343" s="507">
        <f t="shared" si="52"/>
        <v>461</v>
      </c>
      <c r="J343" s="508">
        <f t="shared" si="53"/>
        <v>0.65849999999999997</v>
      </c>
      <c r="K343" s="153">
        <f t="shared" si="54"/>
        <v>4</v>
      </c>
      <c r="L343" s="340"/>
      <c r="M343" s="340"/>
      <c r="N343" s="340"/>
      <c r="O343" s="340"/>
      <c r="P343" s="340"/>
      <c r="Q343" s="340"/>
      <c r="R343" s="340"/>
      <c r="S343" s="340"/>
      <c r="T343" s="340"/>
      <c r="U343" s="340"/>
      <c r="V343" s="340"/>
      <c r="W343" s="340"/>
      <c r="X343" s="340"/>
      <c r="Y343" s="340"/>
      <c r="Z343" s="340"/>
      <c r="AA343" s="340"/>
      <c r="AB343" s="340"/>
      <c r="AC343" s="340"/>
      <c r="AD343" s="340"/>
      <c r="AE343" s="341"/>
    </row>
    <row r="344" spans="1:31" ht="30" customHeight="1" x14ac:dyDescent="0.3">
      <c r="A344" s="158">
        <f t="shared" si="55"/>
        <v>5</v>
      </c>
      <c r="B344" s="159">
        <v>5</v>
      </c>
      <c r="C344" s="504" t="s">
        <v>115</v>
      </c>
      <c r="D344" s="540" t="s">
        <v>649</v>
      </c>
      <c r="E344" s="540" t="s">
        <v>650</v>
      </c>
      <c r="F344" s="540" t="s">
        <v>651</v>
      </c>
      <c r="G344" s="506">
        <v>235.5</v>
      </c>
      <c r="H344" s="627">
        <v>225</v>
      </c>
      <c r="I344" s="507">
        <f t="shared" si="52"/>
        <v>460.5</v>
      </c>
      <c r="J344" s="508">
        <f t="shared" si="53"/>
        <v>0.65780000000000005</v>
      </c>
      <c r="K344" s="153">
        <f t="shared" si="54"/>
        <v>5</v>
      </c>
    </row>
    <row r="345" spans="1:31" s="304" customFormat="1" ht="15" customHeight="1" thickBot="1" x14ac:dyDescent="0.35">
      <c r="A345" s="302">
        <f t="shared" si="55"/>
        <v>6</v>
      </c>
      <c r="B345" s="303">
        <v>6</v>
      </c>
      <c r="C345" s="138" t="s">
        <v>9</v>
      </c>
      <c r="D345" s="514" t="s">
        <v>198</v>
      </c>
      <c r="E345" s="139" t="s">
        <v>199</v>
      </c>
      <c r="F345" s="139" t="s">
        <v>199</v>
      </c>
      <c r="G345" s="606">
        <v>229.5</v>
      </c>
      <c r="H345" s="607">
        <v>230.5</v>
      </c>
      <c r="I345" s="151">
        <f t="shared" si="52"/>
        <v>460</v>
      </c>
      <c r="J345" s="152">
        <f t="shared" si="53"/>
        <v>0.65710000000000002</v>
      </c>
      <c r="K345" s="153">
        <f t="shared" si="54"/>
        <v>6</v>
      </c>
      <c r="L345" s="340"/>
      <c r="M345" s="340"/>
      <c r="N345" s="340"/>
      <c r="O345" s="340"/>
      <c r="P345" s="340"/>
      <c r="Q345" s="340"/>
      <c r="R345" s="340"/>
      <c r="S345" s="340"/>
      <c r="T345" s="340"/>
      <c r="U345" s="340"/>
      <c r="V345" s="340"/>
      <c r="W345" s="340"/>
      <c r="X345" s="340"/>
      <c r="Y345" s="340"/>
      <c r="Z345" s="340"/>
      <c r="AA345" s="340"/>
      <c r="AB345" s="340"/>
      <c r="AC345" s="340"/>
      <c r="AD345" s="340"/>
      <c r="AE345" s="341"/>
    </row>
    <row r="346" spans="1:31" ht="30" customHeight="1" x14ac:dyDescent="0.3">
      <c r="A346" s="158">
        <f t="shared" si="55"/>
        <v>7</v>
      </c>
      <c r="B346" s="159">
        <v>7</v>
      </c>
      <c r="C346" s="504" t="s">
        <v>128</v>
      </c>
      <c r="D346" s="540" t="s">
        <v>341</v>
      </c>
      <c r="E346" s="540" t="s">
        <v>324</v>
      </c>
      <c r="F346" s="540" t="s">
        <v>312</v>
      </c>
      <c r="G346" s="506">
        <v>222</v>
      </c>
      <c r="H346" s="627">
        <v>225</v>
      </c>
      <c r="I346" s="507">
        <f t="shared" si="52"/>
        <v>447</v>
      </c>
      <c r="J346" s="508">
        <f t="shared" si="53"/>
        <v>0.63849999999999996</v>
      </c>
      <c r="K346" s="153">
        <f t="shared" si="54"/>
        <v>7</v>
      </c>
    </row>
    <row r="347" spans="1:31" ht="15" customHeight="1" x14ac:dyDescent="0.3">
      <c r="A347" s="158">
        <f t="shared" si="55"/>
        <v>8</v>
      </c>
      <c r="B347" s="159">
        <v>8</v>
      </c>
      <c r="C347" s="138" t="s">
        <v>82</v>
      </c>
      <c r="D347" s="573" t="s">
        <v>444</v>
      </c>
      <c r="E347" s="130" t="s">
        <v>445</v>
      </c>
      <c r="F347" s="130" t="s">
        <v>445</v>
      </c>
      <c r="G347" s="686">
        <v>219.5</v>
      </c>
      <c r="H347" s="687">
        <v>214.5</v>
      </c>
      <c r="I347" s="151">
        <f t="shared" si="52"/>
        <v>434</v>
      </c>
      <c r="J347" s="152">
        <f t="shared" si="53"/>
        <v>0.62</v>
      </c>
      <c r="K347" s="153">
        <f t="shared" si="54"/>
        <v>8</v>
      </c>
    </row>
    <row r="348" spans="1:31" s="274" customFormat="1" ht="15" customHeight="1" x14ac:dyDescent="0.3">
      <c r="A348" s="256">
        <f t="shared" si="55"/>
        <v>9</v>
      </c>
      <c r="B348" s="257">
        <v>9</v>
      </c>
      <c r="C348" s="137" t="s">
        <v>9</v>
      </c>
      <c r="D348" s="524" t="s">
        <v>200</v>
      </c>
      <c r="E348" s="131" t="s">
        <v>201</v>
      </c>
      <c r="F348" s="131" t="s">
        <v>201</v>
      </c>
      <c r="G348" s="617">
        <v>221.5</v>
      </c>
      <c r="H348" s="618">
        <v>211.5</v>
      </c>
      <c r="I348" s="155">
        <f t="shared" si="52"/>
        <v>433</v>
      </c>
      <c r="J348" s="156">
        <f t="shared" si="53"/>
        <v>0.61850000000000005</v>
      </c>
      <c r="K348" s="157">
        <f t="shared" si="54"/>
        <v>9</v>
      </c>
      <c r="AE348" s="275"/>
    </row>
    <row r="349" spans="1:31" ht="15" customHeight="1" x14ac:dyDescent="0.3">
      <c r="A349" s="158">
        <f t="shared" si="55"/>
        <v>10</v>
      </c>
      <c r="B349" s="159">
        <v>10</v>
      </c>
      <c r="C349" s="137" t="s">
        <v>128</v>
      </c>
      <c r="D349" s="499" t="s">
        <v>342</v>
      </c>
      <c r="E349" s="136" t="s">
        <v>343</v>
      </c>
      <c r="F349" s="136" t="s">
        <v>343</v>
      </c>
      <c r="G349" s="617">
        <v>218.5</v>
      </c>
      <c r="H349" s="618">
        <v>212</v>
      </c>
      <c r="I349" s="155">
        <f t="shared" si="52"/>
        <v>430.5</v>
      </c>
      <c r="J349" s="156">
        <f t="shared" si="53"/>
        <v>0.61499999999999999</v>
      </c>
      <c r="K349" s="157">
        <f t="shared" si="54"/>
        <v>10</v>
      </c>
    </row>
    <row r="350" spans="1:31" s="304" customFormat="1" ht="15" customHeight="1" thickBot="1" x14ac:dyDescent="0.35">
      <c r="A350" s="302">
        <f t="shared" si="55"/>
        <v>11</v>
      </c>
      <c r="B350" s="303">
        <v>11</v>
      </c>
      <c r="C350" s="138" t="s">
        <v>115</v>
      </c>
      <c r="D350" s="668" t="s">
        <v>652</v>
      </c>
      <c r="E350" s="485" t="s">
        <v>653</v>
      </c>
      <c r="F350" s="485" t="s">
        <v>653</v>
      </c>
      <c r="G350" s="686">
        <v>224</v>
      </c>
      <c r="H350" s="687">
        <v>204</v>
      </c>
      <c r="I350" s="151">
        <f t="shared" si="52"/>
        <v>428</v>
      </c>
      <c r="J350" s="152">
        <f t="shared" si="53"/>
        <v>0.61140000000000005</v>
      </c>
      <c r="K350" s="153">
        <f t="shared" si="54"/>
        <v>11</v>
      </c>
      <c r="L350" s="340"/>
      <c r="M350" s="340"/>
      <c r="N350" s="340"/>
      <c r="O350" s="340"/>
      <c r="P350" s="340"/>
      <c r="Q350" s="340"/>
      <c r="R350" s="340"/>
      <c r="S350" s="340"/>
      <c r="T350" s="340"/>
      <c r="U350" s="340"/>
      <c r="V350" s="340"/>
      <c r="W350" s="340"/>
      <c r="X350" s="340"/>
      <c r="Y350" s="340"/>
      <c r="Z350" s="340"/>
      <c r="AA350" s="340"/>
      <c r="AB350" s="340"/>
      <c r="AC350" s="340"/>
      <c r="AD350" s="340"/>
      <c r="AE350" s="341"/>
    </row>
    <row r="351" spans="1:31" ht="30" customHeight="1" x14ac:dyDescent="0.3">
      <c r="A351" s="158">
        <f t="shared" si="55"/>
        <v>12</v>
      </c>
      <c r="B351" s="159">
        <v>12</v>
      </c>
      <c r="C351" s="504" t="s">
        <v>82</v>
      </c>
      <c r="D351" s="540" t="s">
        <v>446</v>
      </c>
      <c r="E351" s="540" t="s">
        <v>443</v>
      </c>
      <c r="F351" s="540" t="s">
        <v>439</v>
      </c>
      <c r="G351" s="506">
        <v>213.5</v>
      </c>
      <c r="H351" s="627">
        <v>208.5</v>
      </c>
      <c r="I351" s="507">
        <f t="shared" si="52"/>
        <v>422</v>
      </c>
      <c r="J351" s="508">
        <f t="shared" si="53"/>
        <v>0.6028</v>
      </c>
      <c r="K351" s="153">
        <f t="shared" si="54"/>
        <v>12</v>
      </c>
    </row>
    <row r="352" spans="1:31" ht="15" customHeight="1" x14ac:dyDescent="0.3">
      <c r="A352" s="158">
        <f t="shared" si="55"/>
        <v>13</v>
      </c>
      <c r="B352" s="159">
        <v>13</v>
      </c>
      <c r="C352" s="137" t="s">
        <v>9</v>
      </c>
      <c r="D352" s="524" t="s">
        <v>202</v>
      </c>
      <c r="E352" s="131" t="s">
        <v>169</v>
      </c>
      <c r="F352" s="131" t="s">
        <v>203</v>
      </c>
      <c r="G352" s="617">
        <v>211</v>
      </c>
      <c r="H352" s="618">
        <v>203</v>
      </c>
      <c r="I352" s="155">
        <f t="shared" si="52"/>
        <v>414</v>
      </c>
      <c r="J352" s="156">
        <f t="shared" si="53"/>
        <v>0.59140000000000004</v>
      </c>
      <c r="K352" s="157">
        <f t="shared" si="54"/>
        <v>13</v>
      </c>
    </row>
    <row r="353" spans="1:31" ht="15" customHeight="1" x14ac:dyDescent="0.3">
      <c r="A353" s="158">
        <f t="shared" si="55"/>
        <v>13</v>
      </c>
      <c r="B353" s="159">
        <v>14</v>
      </c>
      <c r="C353" s="137" t="s">
        <v>82</v>
      </c>
      <c r="D353" s="688" t="s">
        <v>447</v>
      </c>
      <c r="E353" s="688" t="s">
        <v>448</v>
      </c>
      <c r="F353" s="688" t="s">
        <v>448</v>
      </c>
      <c r="G353" s="536">
        <v>218</v>
      </c>
      <c r="H353" s="656">
        <v>196</v>
      </c>
      <c r="I353" s="155">
        <f t="shared" si="52"/>
        <v>414</v>
      </c>
      <c r="J353" s="156">
        <f t="shared" si="53"/>
        <v>0.59140000000000004</v>
      </c>
      <c r="K353" s="157">
        <f t="shared" si="54"/>
        <v>13</v>
      </c>
    </row>
    <row r="354" spans="1:31" ht="15" customHeight="1" x14ac:dyDescent="0.3">
      <c r="A354" s="158">
        <f t="shared" si="55"/>
        <v>15</v>
      </c>
      <c r="B354" s="159">
        <v>15</v>
      </c>
      <c r="C354" s="137" t="s">
        <v>115</v>
      </c>
      <c r="D354" s="587" t="s">
        <v>654</v>
      </c>
      <c r="E354" s="587" t="s">
        <v>655</v>
      </c>
      <c r="F354" s="587" t="s">
        <v>655</v>
      </c>
      <c r="G354" s="536">
        <v>211.5</v>
      </c>
      <c r="H354" s="656">
        <v>200</v>
      </c>
      <c r="I354" s="155">
        <f t="shared" si="52"/>
        <v>411.5</v>
      </c>
      <c r="J354" s="156">
        <f t="shared" si="53"/>
        <v>0.58779999999999999</v>
      </c>
      <c r="K354" s="157">
        <f t="shared" si="54"/>
        <v>15</v>
      </c>
    </row>
    <row r="355" spans="1:31" ht="15" customHeight="1" x14ac:dyDescent="0.3">
      <c r="A355" s="158">
        <f t="shared" si="55"/>
        <v>16</v>
      </c>
      <c r="B355" s="159">
        <v>16</v>
      </c>
      <c r="C355" s="137" t="s">
        <v>115</v>
      </c>
      <c r="D355" s="664" t="s">
        <v>656</v>
      </c>
      <c r="E355" s="221" t="s">
        <v>657</v>
      </c>
      <c r="F355" s="221" t="s">
        <v>658</v>
      </c>
      <c r="G355" s="683">
        <v>202.5</v>
      </c>
      <c r="H355" s="684">
        <v>198</v>
      </c>
      <c r="I355" s="155">
        <f t="shared" si="52"/>
        <v>400.5</v>
      </c>
      <c r="J355" s="156">
        <f t="shared" si="53"/>
        <v>0.57210000000000005</v>
      </c>
      <c r="K355" s="157">
        <f t="shared" si="54"/>
        <v>16</v>
      </c>
    </row>
    <row r="356" spans="1:31" ht="15" customHeight="1" x14ac:dyDescent="0.3">
      <c r="A356" s="158">
        <f t="shared" ref="A356:A367" si="56">K356</f>
        <v>17</v>
      </c>
      <c r="B356" s="159">
        <v>17</v>
      </c>
      <c r="C356" s="137" t="s">
        <v>115</v>
      </c>
      <c r="D356" s="587" t="s">
        <v>659</v>
      </c>
      <c r="E356" s="221" t="s">
        <v>660</v>
      </c>
      <c r="F356" s="221" t="s">
        <v>660</v>
      </c>
      <c r="G356" s="683">
        <v>202</v>
      </c>
      <c r="H356" s="684">
        <v>197.5</v>
      </c>
      <c r="I356" s="155">
        <f t="shared" si="52"/>
        <v>399.5</v>
      </c>
      <c r="J356" s="156">
        <f t="shared" si="53"/>
        <v>0.57069999999999999</v>
      </c>
      <c r="K356" s="157">
        <f t="shared" si="54"/>
        <v>17</v>
      </c>
    </row>
    <row r="357" spans="1:31" ht="15" customHeight="1" x14ac:dyDescent="0.3">
      <c r="A357" s="158">
        <f t="shared" si="56"/>
        <v>18</v>
      </c>
      <c r="B357" s="159">
        <v>18</v>
      </c>
      <c r="C357" s="137" t="s">
        <v>115</v>
      </c>
      <c r="D357" s="587" t="s">
        <v>661</v>
      </c>
      <c r="E357" s="221" t="s">
        <v>662</v>
      </c>
      <c r="F357" s="221" t="s">
        <v>662</v>
      </c>
      <c r="G357" s="536">
        <v>206.5</v>
      </c>
      <c r="H357" s="656">
        <v>192.5</v>
      </c>
      <c r="I357" s="155">
        <f t="shared" si="52"/>
        <v>399</v>
      </c>
      <c r="J357" s="156">
        <f t="shared" si="53"/>
        <v>0.56999999999999995</v>
      </c>
      <c r="K357" s="157">
        <f t="shared" si="54"/>
        <v>18</v>
      </c>
    </row>
    <row r="358" spans="1:31" s="274" customFormat="1" ht="30" customHeight="1" x14ac:dyDescent="0.25">
      <c r="A358" s="256">
        <f t="shared" si="56"/>
        <v>19</v>
      </c>
      <c r="B358" s="257">
        <v>19</v>
      </c>
      <c r="C358" s="520" t="s">
        <v>80</v>
      </c>
      <c r="D358" s="529" t="s">
        <v>767</v>
      </c>
      <c r="E358" s="581" t="s">
        <v>760</v>
      </c>
      <c r="F358" s="581" t="s">
        <v>768</v>
      </c>
      <c r="G358" s="582">
        <v>194</v>
      </c>
      <c r="H358" s="689">
        <v>204</v>
      </c>
      <c r="I358" s="619">
        <f t="shared" si="52"/>
        <v>398</v>
      </c>
      <c r="J358" s="523">
        <f t="shared" si="53"/>
        <v>0.56850000000000001</v>
      </c>
      <c r="K358" s="157">
        <f t="shared" si="54"/>
        <v>19</v>
      </c>
      <c r="AE358" s="275"/>
    </row>
    <row r="359" spans="1:31" ht="15" customHeight="1" x14ac:dyDescent="0.3">
      <c r="A359" s="158">
        <f t="shared" si="56"/>
        <v>20</v>
      </c>
      <c r="B359" s="159">
        <v>20</v>
      </c>
      <c r="C359" s="137" t="s">
        <v>82</v>
      </c>
      <c r="D359" s="599" t="s">
        <v>449</v>
      </c>
      <c r="E359" s="463" t="s">
        <v>450</v>
      </c>
      <c r="F359" s="463" t="s">
        <v>450</v>
      </c>
      <c r="G359" s="536">
        <v>197.5</v>
      </c>
      <c r="H359" s="656">
        <v>199</v>
      </c>
      <c r="I359" s="155">
        <f t="shared" si="52"/>
        <v>396.5</v>
      </c>
      <c r="J359" s="156">
        <f t="shared" si="53"/>
        <v>0.56640000000000001</v>
      </c>
      <c r="K359" s="157">
        <f t="shared" si="54"/>
        <v>20</v>
      </c>
    </row>
    <row r="360" spans="1:31" ht="15" customHeight="1" thickBot="1" x14ac:dyDescent="0.35">
      <c r="A360" s="158">
        <f t="shared" si="56"/>
        <v>21</v>
      </c>
      <c r="B360" s="159">
        <v>21</v>
      </c>
      <c r="C360" s="137" t="s">
        <v>115</v>
      </c>
      <c r="D360" s="587" t="s">
        <v>663</v>
      </c>
      <c r="E360" s="587" t="s">
        <v>664</v>
      </c>
      <c r="F360" s="587" t="s">
        <v>664</v>
      </c>
      <c r="G360" s="536">
        <v>174</v>
      </c>
      <c r="H360" s="656">
        <v>187</v>
      </c>
      <c r="I360" s="155">
        <f t="shared" si="52"/>
        <v>361</v>
      </c>
      <c r="J360" s="156">
        <f t="shared" si="53"/>
        <v>0.51570000000000005</v>
      </c>
      <c r="K360" s="157">
        <f t="shared" si="54"/>
        <v>21</v>
      </c>
    </row>
    <row r="361" spans="1:31" ht="15" hidden="1" customHeight="1" x14ac:dyDescent="0.3">
      <c r="A361" s="158">
        <f t="shared" si="56"/>
        <v>22</v>
      </c>
      <c r="B361" s="159">
        <v>22</v>
      </c>
      <c r="C361" s="220"/>
      <c r="D361" s="224"/>
      <c r="E361" s="225"/>
      <c r="F361" s="225"/>
      <c r="G361" s="143"/>
      <c r="H361" s="319"/>
      <c r="I361" s="147">
        <f t="shared" ref="I361:I363" si="57">+G361+H361</f>
        <v>0</v>
      </c>
      <c r="J361" s="148">
        <f t="shared" ref="J361:J363" si="58">+TRUNC(I361/2/$I$338,4)</f>
        <v>0</v>
      </c>
      <c r="K361" s="149">
        <f t="shared" ref="K361:K363" si="59">IFERROR(RANK(I361,$I$340:$I$381,0),"")</f>
        <v>22</v>
      </c>
    </row>
    <row r="362" spans="1:31" ht="15" hidden="1" customHeight="1" x14ac:dyDescent="0.3">
      <c r="A362" s="158">
        <f t="shared" si="56"/>
        <v>22</v>
      </c>
      <c r="B362" s="159">
        <v>23</v>
      </c>
      <c r="C362" s="220"/>
      <c r="D362" s="342"/>
      <c r="E362" s="342"/>
      <c r="F362" s="342"/>
      <c r="G362" s="143"/>
      <c r="H362" s="319"/>
      <c r="I362" s="147">
        <f t="shared" si="57"/>
        <v>0</v>
      </c>
      <c r="J362" s="148">
        <f t="shared" si="58"/>
        <v>0</v>
      </c>
      <c r="K362" s="149">
        <f t="shared" si="59"/>
        <v>22</v>
      </c>
    </row>
    <row r="363" spans="1:31" ht="15" hidden="1" customHeight="1" x14ac:dyDescent="0.3">
      <c r="A363" s="158">
        <f t="shared" si="56"/>
        <v>22</v>
      </c>
      <c r="B363" s="159">
        <v>24</v>
      </c>
      <c r="C363" s="220"/>
      <c r="D363" s="222"/>
      <c r="E363" s="223"/>
      <c r="F363" s="223"/>
      <c r="G363" s="143"/>
      <c r="H363" s="319"/>
      <c r="I363" s="147">
        <f t="shared" si="57"/>
        <v>0</v>
      </c>
      <c r="J363" s="148">
        <f t="shared" si="58"/>
        <v>0</v>
      </c>
      <c r="K363" s="149">
        <f t="shared" si="59"/>
        <v>22</v>
      </c>
    </row>
    <row r="364" spans="1:31" ht="14.4" hidden="1" x14ac:dyDescent="0.3">
      <c r="A364" s="158">
        <f t="shared" si="56"/>
        <v>22</v>
      </c>
      <c r="B364" s="159">
        <v>25</v>
      </c>
      <c r="C364" s="220"/>
      <c r="D364" s="224"/>
      <c r="E364" s="99"/>
      <c r="F364" s="225"/>
      <c r="G364" s="346"/>
      <c r="H364" s="343"/>
      <c r="I364" s="147">
        <f t="shared" ref="I364:I374" si="60">+G364+H364</f>
        <v>0</v>
      </c>
      <c r="J364" s="148">
        <f t="shared" ref="J364:J374" si="61">+TRUNC(I364/2/$I$338,4)</f>
        <v>0</v>
      </c>
      <c r="K364" s="149">
        <f t="shared" ref="K364:K374" si="62">IFERROR(RANK(I364,$I$340:$I$381,0),"")</f>
        <v>22</v>
      </c>
    </row>
    <row r="365" spans="1:31" ht="14.4" hidden="1" x14ac:dyDescent="0.3">
      <c r="A365" s="158">
        <f t="shared" si="56"/>
        <v>22</v>
      </c>
      <c r="B365" s="159">
        <v>26</v>
      </c>
      <c r="C365" s="220"/>
      <c r="D365" s="224"/>
      <c r="E365" s="99"/>
      <c r="F365" s="225"/>
      <c r="G365" s="346"/>
      <c r="H365" s="343"/>
      <c r="I365" s="147">
        <f t="shared" si="60"/>
        <v>0</v>
      </c>
      <c r="J365" s="148">
        <f t="shared" si="61"/>
        <v>0</v>
      </c>
      <c r="K365" s="149">
        <f t="shared" si="62"/>
        <v>22</v>
      </c>
    </row>
    <row r="366" spans="1:31" ht="14.4" hidden="1" x14ac:dyDescent="0.3">
      <c r="A366" s="158">
        <f t="shared" si="56"/>
        <v>22</v>
      </c>
      <c r="B366" s="159">
        <v>27</v>
      </c>
      <c r="C366" s="220"/>
      <c r="D366" s="224"/>
      <c r="E366" s="99"/>
      <c r="F366" s="225"/>
      <c r="G366" s="346"/>
      <c r="H366" s="343"/>
      <c r="I366" s="147">
        <f t="shared" si="60"/>
        <v>0</v>
      </c>
      <c r="J366" s="148">
        <f t="shared" si="61"/>
        <v>0</v>
      </c>
      <c r="K366" s="149">
        <f t="shared" si="62"/>
        <v>22</v>
      </c>
    </row>
    <row r="367" spans="1:31" ht="14.4" hidden="1" x14ac:dyDescent="0.3">
      <c r="A367" s="158">
        <f t="shared" si="56"/>
        <v>22</v>
      </c>
      <c r="B367" s="159">
        <v>28</v>
      </c>
      <c r="C367" s="220"/>
      <c r="D367" s="224"/>
      <c r="E367" s="99"/>
      <c r="F367" s="225"/>
      <c r="G367" s="346"/>
      <c r="H367" s="343"/>
      <c r="I367" s="147">
        <f t="shared" si="60"/>
        <v>0</v>
      </c>
      <c r="J367" s="148">
        <f t="shared" si="61"/>
        <v>0</v>
      </c>
      <c r="K367" s="149">
        <f t="shared" si="62"/>
        <v>22</v>
      </c>
    </row>
    <row r="368" spans="1:31" ht="15" hidden="1" customHeight="1" x14ac:dyDescent="0.3">
      <c r="A368" s="158">
        <f t="shared" si="55"/>
        <v>22</v>
      </c>
      <c r="B368" s="159">
        <v>29</v>
      </c>
      <c r="C368" s="220"/>
      <c r="D368" s="222"/>
      <c r="E368" s="223"/>
      <c r="F368" s="223"/>
      <c r="G368" s="143"/>
      <c r="H368" s="319"/>
      <c r="I368" s="147">
        <f t="shared" si="60"/>
        <v>0</v>
      </c>
      <c r="J368" s="148">
        <f t="shared" si="61"/>
        <v>0</v>
      </c>
      <c r="K368" s="149">
        <f t="shared" si="62"/>
        <v>22</v>
      </c>
    </row>
    <row r="369" spans="1:11" ht="14.4" hidden="1" x14ac:dyDescent="0.3">
      <c r="A369" s="158">
        <f t="shared" si="55"/>
        <v>22</v>
      </c>
      <c r="B369" s="159">
        <v>30</v>
      </c>
      <c r="C369" s="220"/>
      <c r="D369" s="224"/>
      <c r="E369" s="99"/>
      <c r="F369" s="99"/>
      <c r="G369" s="346"/>
      <c r="H369" s="343"/>
      <c r="I369" s="147">
        <f t="shared" si="60"/>
        <v>0</v>
      </c>
      <c r="J369" s="148">
        <f t="shared" si="61"/>
        <v>0</v>
      </c>
      <c r="K369" s="149">
        <f t="shared" si="62"/>
        <v>22</v>
      </c>
    </row>
    <row r="370" spans="1:11" ht="14.4" hidden="1" x14ac:dyDescent="0.3">
      <c r="A370" s="158">
        <f t="shared" si="55"/>
        <v>22</v>
      </c>
      <c r="B370" s="159">
        <v>31</v>
      </c>
      <c r="C370" s="220"/>
      <c r="D370" s="224"/>
      <c r="E370" s="99"/>
      <c r="F370" s="225"/>
      <c r="G370" s="346"/>
      <c r="H370" s="343"/>
      <c r="I370" s="147">
        <f t="shared" si="60"/>
        <v>0</v>
      </c>
      <c r="J370" s="148">
        <f t="shared" si="61"/>
        <v>0</v>
      </c>
      <c r="K370" s="149">
        <f t="shared" si="62"/>
        <v>22</v>
      </c>
    </row>
    <row r="371" spans="1:11" ht="14.4" hidden="1" x14ac:dyDescent="0.3">
      <c r="A371" s="158">
        <f t="shared" si="55"/>
        <v>22</v>
      </c>
      <c r="B371" s="159">
        <v>32</v>
      </c>
      <c r="C371" s="220"/>
      <c r="D371" s="224"/>
      <c r="E371" s="99"/>
      <c r="F371" s="225"/>
      <c r="G371" s="346"/>
      <c r="H371" s="343"/>
      <c r="I371" s="147">
        <f t="shared" si="60"/>
        <v>0</v>
      </c>
      <c r="J371" s="148">
        <f t="shared" si="61"/>
        <v>0</v>
      </c>
      <c r="K371" s="149">
        <f t="shared" si="62"/>
        <v>22</v>
      </c>
    </row>
    <row r="372" spans="1:11" ht="15" hidden="1" customHeight="1" x14ac:dyDescent="0.3">
      <c r="A372" s="158">
        <f t="shared" si="55"/>
        <v>22</v>
      </c>
      <c r="B372" s="159">
        <v>33</v>
      </c>
      <c r="C372" s="220"/>
      <c r="D372" s="224"/>
      <c r="E372" s="99"/>
      <c r="F372" s="225"/>
      <c r="G372" s="346"/>
      <c r="H372" s="343"/>
      <c r="I372" s="147">
        <f t="shared" si="60"/>
        <v>0</v>
      </c>
      <c r="J372" s="148">
        <f t="shared" si="61"/>
        <v>0</v>
      </c>
      <c r="K372" s="149">
        <f t="shared" si="62"/>
        <v>22</v>
      </c>
    </row>
    <row r="373" spans="1:11" ht="15" hidden="1" customHeight="1" x14ac:dyDescent="0.3">
      <c r="A373" s="158">
        <f t="shared" si="55"/>
        <v>22</v>
      </c>
      <c r="B373" s="159">
        <v>34</v>
      </c>
      <c r="C373" s="220"/>
      <c r="D373" s="224"/>
      <c r="E373" s="99"/>
      <c r="F373" s="225"/>
      <c r="G373" s="344"/>
      <c r="H373" s="345"/>
      <c r="I373" s="147">
        <f t="shared" si="60"/>
        <v>0</v>
      </c>
      <c r="J373" s="148">
        <f t="shared" si="61"/>
        <v>0</v>
      </c>
      <c r="K373" s="149">
        <f t="shared" si="62"/>
        <v>22</v>
      </c>
    </row>
    <row r="374" spans="1:11" ht="14.4" hidden="1" x14ac:dyDescent="0.3">
      <c r="A374" s="158">
        <f t="shared" si="55"/>
        <v>22</v>
      </c>
      <c r="B374" s="159">
        <v>35</v>
      </c>
      <c r="C374" s="220"/>
      <c r="D374" s="224"/>
      <c r="E374" s="99"/>
      <c r="F374" s="225"/>
      <c r="G374" s="346"/>
      <c r="H374" s="343"/>
      <c r="I374" s="147">
        <f t="shared" si="60"/>
        <v>0</v>
      </c>
      <c r="J374" s="148">
        <f t="shared" si="61"/>
        <v>0</v>
      </c>
      <c r="K374" s="149">
        <f t="shared" si="62"/>
        <v>22</v>
      </c>
    </row>
    <row r="375" spans="1:11" hidden="1" x14ac:dyDescent="0.3">
      <c r="A375" s="158">
        <f t="shared" si="55"/>
        <v>22</v>
      </c>
      <c r="B375" s="159">
        <v>36</v>
      </c>
      <c r="C375" s="220"/>
      <c r="D375" s="332"/>
      <c r="E375" s="333"/>
      <c r="F375" s="333"/>
      <c r="G375" s="334"/>
      <c r="H375" s="335"/>
      <c r="I375" s="147">
        <f t="shared" ref="I375:I381" si="63">+G375+H375</f>
        <v>0</v>
      </c>
      <c r="J375" s="148">
        <f t="shared" ref="J375:J381" si="64">+TRUNC(I375/2/$I$338,4)</f>
        <v>0</v>
      </c>
      <c r="K375" s="149">
        <f t="shared" ref="K375:K381" si="65">IFERROR(RANK(I375,$I$340:$I$381,0),"")</f>
        <v>22</v>
      </c>
    </row>
    <row r="376" spans="1:11" hidden="1" x14ac:dyDescent="0.3">
      <c r="A376" s="158">
        <f t="shared" si="55"/>
        <v>22</v>
      </c>
      <c r="B376" s="159">
        <v>37</v>
      </c>
      <c r="C376" s="220"/>
      <c r="D376" s="332"/>
      <c r="E376" s="333"/>
      <c r="F376" s="333"/>
      <c r="G376" s="334"/>
      <c r="H376" s="335"/>
      <c r="I376" s="147">
        <f t="shared" si="63"/>
        <v>0</v>
      </c>
      <c r="J376" s="148">
        <f t="shared" si="64"/>
        <v>0</v>
      </c>
      <c r="K376" s="149">
        <f t="shared" si="65"/>
        <v>22</v>
      </c>
    </row>
    <row r="377" spans="1:11" hidden="1" x14ac:dyDescent="0.3">
      <c r="A377" s="158">
        <f t="shared" si="55"/>
        <v>22</v>
      </c>
      <c r="B377" s="159">
        <v>38</v>
      </c>
      <c r="C377" s="220"/>
      <c r="D377" s="332"/>
      <c r="E377" s="333"/>
      <c r="F377" s="333"/>
      <c r="G377" s="334"/>
      <c r="H377" s="335"/>
      <c r="I377" s="147">
        <f t="shared" si="63"/>
        <v>0</v>
      </c>
      <c r="J377" s="148">
        <f t="shared" si="64"/>
        <v>0</v>
      </c>
      <c r="K377" s="149">
        <f t="shared" si="65"/>
        <v>22</v>
      </c>
    </row>
    <row r="378" spans="1:11" hidden="1" x14ac:dyDescent="0.3">
      <c r="A378" s="158">
        <f t="shared" si="55"/>
        <v>22</v>
      </c>
      <c r="B378" s="159">
        <v>39</v>
      </c>
      <c r="C378" s="220"/>
      <c r="D378" s="332"/>
      <c r="E378" s="333"/>
      <c r="F378" s="333"/>
      <c r="G378" s="334"/>
      <c r="H378" s="335"/>
      <c r="I378" s="147">
        <f t="shared" si="63"/>
        <v>0</v>
      </c>
      <c r="J378" s="148">
        <f t="shared" si="64"/>
        <v>0</v>
      </c>
      <c r="K378" s="149">
        <f t="shared" si="65"/>
        <v>22</v>
      </c>
    </row>
    <row r="379" spans="1:11" hidden="1" x14ac:dyDescent="0.3">
      <c r="A379" s="158">
        <f t="shared" si="55"/>
        <v>22</v>
      </c>
      <c r="B379" s="159">
        <v>40</v>
      </c>
      <c r="C379" s="220"/>
      <c r="D379" s="332"/>
      <c r="E379" s="333"/>
      <c r="F379" s="333"/>
      <c r="G379" s="334"/>
      <c r="H379" s="335"/>
      <c r="I379" s="147">
        <f t="shared" si="63"/>
        <v>0</v>
      </c>
      <c r="J379" s="148">
        <f t="shared" si="64"/>
        <v>0</v>
      </c>
      <c r="K379" s="149">
        <f t="shared" si="65"/>
        <v>22</v>
      </c>
    </row>
    <row r="380" spans="1:11" hidden="1" x14ac:dyDescent="0.3">
      <c r="A380" s="158">
        <f t="shared" si="55"/>
        <v>22</v>
      </c>
      <c r="B380" s="159">
        <v>41</v>
      </c>
      <c r="C380" s="220"/>
      <c r="D380" s="332"/>
      <c r="E380" s="333"/>
      <c r="F380" s="333"/>
      <c r="G380" s="334"/>
      <c r="H380" s="335"/>
      <c r="I380" s="147">
        <f t="shared" si="63"/>
        <v>0</v>
      </c>
      <c r="J380" s="148">
        <f t="shared" si="64"/>
        <v>0</v>
      </c>
      <c r="K380" s="149">
        <f t="shared" si="65"/>
        <v>22</v>
      </c>
    </row>
    <row r="381" spans="1:11" ht="14.4" hidden="1" thickBot="1" x14ac:dyDescent="0.35">
      <c r="A381" s="158">
        <f t="shared" si="55"/>
        <v>22</v>
      </c>
      <c r="B381" s="159">
        <v>42</v>
      </c>
      <c r="C381" s="220"/>
      <c r="D381" s="336"/>
      <c r="E381" s="337"/>
      <c r="F381" s="333"/>
      <c r="G381" s="334"/>
      <c r="H381" s="335"/>
      <c r="I381" s="147">
        <f t="shared" si="63"/>
        <v>0</v>
      </c>
      <c r="J381" s="148">
        <f t="shared" si="64"/>
        <v>0</v>
      </c>
      <c r="K381" s="149">
        <f t="shared" si="65"/>
        <v>22</v>
      </c>
    </row>
    <row r="382" spans="1:11" ht="16.2" thickTop="1" x14ac:dyDescent="0.3">
      <c r="C382" s="232"/>
      <c r="D382" s="233"/>
      <c r="E382" s="234"/>
      <c r="F382" s="235" t="s">
        <v>18</v>
      </c>
      <c r="G382" s="213" t="s">
        <v>19</v>
      </c>
      <c r="H382" s="213" t="s">
        <v>20</v>
      </c>
      <c r="I382" s="213" t="s">
        <v>6</v>
      </c>
      <c r="J382" s="215"/>
      <c r="K382" s="216" t="s">
        <v>8</v>
      </c>
    </row>
    <row r="383" spans="1:11" ht="15.6" x14ac:dyDescent="0.3">
      <c r="C383" s="732"/>
      <c r="D383" s="236"/>
      <c r="E383" s="237" t="s">
        <v>10</v>
      </c>
      <c r="F383" s="238" t="s">
        <v>128</v>
      </c>
      <c r="G383" s="239">
        <v>475.5</v>
      </c>
      <c r="H383" s="239">
        <v>447</v>
      </c>
      <c r="I383" s="239">
        <f>+G383+H383</f>
        <v>922.5</v>
      </c>
      <c r="J383" s="240"/>
      <c r="K383" s="338">
        <v>1</v>
      </c>
    </row>
    <row r="384" spans="1:11" ht="15.6" x14ac:dyDescent="0.3">
      <c r="C384" s="732"/>
      <c r="D384" s="236"/>
      <c r="E384" s="242"/>
      <c r="F384" s="238" t="s">
        <v>9</v>
      </c>
      <c r="G384" s="239">
        <v>462</v>
      </c>
      <c r="H384" s="239">
        <v>460</v>
      </c>
      <c r="I384" s="239">
        <f>+G384+H384</f>
        <v>922</v>
      </c>
      <c r="J384" s="240"/>
      <c r="K384" s="338">
        <v>2</v>
      </c>
    </row>
    <row r="385" spans="1:31" ht="15.6" x14ac:dyDescent="0.3">
      <c r="C385" s="732"/>
      <c r="D385" s="236"/>
      <c r="E385" s="242"/>
      <c r="F385" s="238" t="s">
        <v>82</v>
      </c>
      <c r="G385" s="239">
        <v>461</v>
      </c>
      <c r="H385" s="239">
        <v>434</v>
      </c>
      <c r="I385" s="239">
        <f>+G385+H385</f>
        <v>895</v>
      </c>
      <c r="J385" s="240"/>
      <c r="K385" s="338">
        <v>3</v>
      </c>
    </row>
    <row r="386" spans="1:31" ht="15.6" x14ac:dyDescent="0.3">
      <c r="C386" s="732"/>
      <c r="D386" s="236"/>
      <c r="E386" s="242"/>
      <c r="F386" s="238" t="s">
        <v>115</v>
      </c>
      <c r="G386" s="239">
        <v>460.5</v>
      </c>
      <c r="H386" s="239">
        <v>428</v>
      </c>
      <c r="I386" s="239">
        <f>+G386+H386</f>
        <v>888.5</v>
      </c>
      <c r="J386" s="240"/>
      <c r="K386" s="338">
        <v>4</v>
      </c>
    </row>
    <row r="387" spans="1:31" x14ac:dyDescent="0.3">
      <c r="D387" s="339"/>
    </row>
    <row r="388" spans="1:31" ht="34.5" customHeight="1" thickBot="1" x14ac:dyDescent="0.5">
      <c r="C388" s="203"/>
      <c r="D388" s="252"/>
      <c r="E388" s="204" t="str">
        <f>+E9</f>
        <v xml:space="preserve">Adult Advanced </v>
      </c>
      <c r="F388" s="253"/>
      <c r="G388" s="197" t="str">
        <f>+$H$9</f>
        <v>Debi van Wyk</v>
      </c>
      <c r="H388" s="197" t="str">
        <f>+$I$9</f>
        <v>Moya Truter</v>
      </c>
      <c r="I388" s="197" t="s">
        <v>15</v>
      </c>
      <c r="J388" s="205"/>
      <c r="K388" s="206"/>
      <c r="AD388" s="161" t="s">
        <v>44</v>
      </c>
    </row>
    <row r="389" spans="1:31" ht="19.2" thickTop="1" thickBot="1" x14ac:dyDescent="0.4">
      <c r="C389" s="207"/>
      <c r="D389" s="254"/>
      <c r="E389" s="209" t="str">
        <f>+F9</f>
        <v>DSA Advanced Test 4   2020</v>
      </c>
      <c r="F389" s="255"/>
      <c r="G389" s="210" t="str">
        <f>+$J$9</f>
        <v>C</v>
      </c>
      <c r="H389" s="210" t="str">
        <f>+$K$9</f>
        <v>B</v>
      </c>
      <c r="I389" s="210">
        <f>+$G$9</f>
        <v>370</v>
      </c>
      <c r="J389" s="211"/>
      <c r="K389" s="212"/>
    </row>
    <row r="390" spans="1:31" ht="16.2" thickTop="1" x14ac:dyDescent="0.3">
      <c r="C390" s="213" t="s">
        <v>0</v>
      </c>
      <c r="D390" s="214" t="s">
        <v>1</v>
      </c>
      <c r="E390" s="213" t="s">
        <v>2</v>
      </c>
      <c r="F390" s="213" t="s">
        <v>3</v>
      </c>
      <c r="G390" s="213" t="s">
        <v>4</v>
      </c>
      <c r="H390" s="213" t="s">
        <v>5</v>
      </c>
      <c r="I390" s="213" t="s">
        <v>6</v>
      </c>
      <c r="J390" s="215" t="s">
        <v>7</v>
      </c>
      <c r="K390" s="216" t="s">
        <v>8</v>
      </c>
    </row>
    <row r="391" spans="1:31" s="534" customFormat="1" ht="30" customHeight="1" thickBot="1" x14ac:dyDescent="0.3">
      <c r="A391" s="532">
        <f t="shared" ref="A391:A409" si="66">K391</f>
        <v>1</v>
      </c>
      <c r="B391" s="533">
        <v>1</v>
      </c>
      <c r="C391" s="504" t="s">
        <v>9</v>
      </c>
      <c r="D391" s="540" t="s">
        <v>204</v>
      </c>
      <c r="E391" s="444" t="s">
        <v>205</v>
      </c>
      <c r="F391" s="444" t="s">
        <v>205</v>
      </c>
      <c r="G391" s="515">
        <v>253.5</v>
      </c>
      <c r="H391" s="690">
        <v>237.5</v>
      </c>
      <c r="I391" s="507">
        <f t="shared" ref="I391:I415" si="67">+G391+H391</f>
        <v>491</v>
      </c>
      <c r="J391" s="508">
        <f t="shared" ref="J391:J415" si="68">+TRUNC(I391/2/$I$389,4)</f>
        <v>0.66349999999999998</v>
      </c>
      <c r="K391" s="153">
        <f t="shared" ref="K391:K415" si="69">IFERROR(RANK(I391,$I$391:$I$435,0),"")</f>
        <v>1</v>
      </c>
      <c r="L391" s="543"/>
      <c r="M391" s="543"/>
      <c r="N391" s="543"/>
      <c r="O391" s="543"/>
      <c r="P391" s="543"/>
      <c r="Q391" s="543"/>
      <c r="R391" s="543"/>
      <c r="S391" s="543"/>
      <c r="T391" s="543"/>
      <c r="U391" s="543"/>
      <c r="V391" s="543"/>
      <c r="W391" s="543"/>
      <c r="X391" s="543"/>
      <c r="Y391" s="543"/>
      <c r="Z391" s="543"/>
      <c r="AA391" s="543"/>
      <c r="AB391" s="543"/>
      <c r="AC391" s="543"/>
      <c r="AD391" s="543"/>
      <c r="AE391" s="544"/>
    </row>
    <row r="392" spans="1:31" s="534" customFormat="1" ht="30" customHeight="1" thickBot="1" x14ac:dyDescent="0.3">
      <c r="A392" s="532">
        <f t="shared" si="66"/>
        <v>2</v>
      </c>
      <c r="B392" s="533">
        <v>2</v>
      </c>
      <c r="C392" s="504" t="s">
        <v>9</v>
      </c>
      <c r="D392" s="505" t="s">
        <v>206</v>
      </c>
      <c r="E392" s="483" t="s">
        <v>169</v>
      </c>
      <c r="F392" s="483" t="s">
        <v>170</v>
      </c>
      <c r="G392" s="606">
        <v>248</v>
      </c>
      <c r="H392" s="607">
        <v>241</v>
      </c>
      <c r="I392" s="507">
        <f t="shared" si="67"/>
        <v>489</v>
      </c>
      <c r="J392" s="508">
        <f t="shared" si="68"/>
        <v>0.66080000000000005</v>
      </c>
      <c r="K392" s="153">
        <f t="shared" si="69"/>
        <v>2</v>
      </c>
      <c r="L392" s="543"/>
      <c r="M392" s="543"/>
      <c r="N392" s="543"/>
      <c r="O392" s="543"/>
      <c r="P392" s="543"/>
      <c r="Q392" s="543"/>
      <c r="R392" s="543"/>
      <c r="S392" s="543"/>
      <c r="T392" s="543"/>
      <c r="U392" s="543"/>
      <c r="V392" s="543"/>
      <c r="W392" s="543"/>
      <c r="X392" s="543"/>
      <c r="Y392" s="543"/>
      <c r="Z392" s="543"/>
      <c r="AA392" s="543"/>
      <c r="AB392" s="543"/>
      <c r="AC392" s="543"/>
      <c r="AD392" s="543"/>
      <c r="AE392" s="544"/>
    </row>
    <row r="393" spans="1:31" s="534" customFormat="1" ht="15" customHeight="1" thickBot="1" x14ac:dyDescent="0.3">
      <c r="A393" s="532">
        <f t="shared" si="66"/>
        <v>3</v>
      </c>
      <c r="B393" s="533">
        <v>3</v>
      </c>
      <c r="C393" s="504" t="s">
        <v>115</v>
      </c>
      <c r="D393" s="505" t="s">
        <v>667</v>
      </c>
      <c r="E393" s="483" t="s">
        <v>668</v>
      </c>
      <c r="F393" s="483" t="s">
        <v>668</v>
      </c>
      <c r="G393" s="606">
        <v>240</v>
      </c>
      <c r="H393" s="607">
        <v>244.5</v>
      </c>
      <c r="I393" s="507">
        <f t="shared" si="67"/>
        <v>484.5</v>
      </c>
      <c r="J393" s="508">
        <f t="shared" si="68"/>
        <v>0.65469999999999995</v>
      </c>
      <c r="K393" s="153">
        <f t="shared" si="69"/>
        <v>3</v>
      </c>
      <c r="L393" s="543"/>
      <c r="M393" s="543"/>
      <c r="N393" s="543"/>
      <c r="O393" s="543"/>
      <c r="P393" s="543"/>
      <c r="Q393" s="543"/>
      <c r="R393" s="543"/>
      <c r="S393" s="543"/>
      <c r="T393" s="543"/>
      <c r="U393" s="543"/>
      <c r="V393" s="543"/>
      <c r="W393" s="543"/>
      <c r="X393" s="543"/>
      <c r="Y393" s="543"/>
      <c r="Z393" s="543"/>
      <c r="AA393" s="543"/>
      <c r="AB393" s="543"/>
      <c r="AC393" s="543"/>
      <c r="AD393" s="543"/>
      <c r="AE393" s="544"/>
    </row>
    <row r="394" spans="1:31" s="534" customFormat="1" ht="15" customHeight="1" thickBot="1" x14ac:dyDescent="0.3">
      <c r="A394" s="532">
        <f t="shared" si="66"/>
        <v>4</v>
      </c>
      <c r="B394" s="533">
        <v>4</v>
      </c>
      <c r="C394" s="504" t="s">
        <v>115</v>
      </c>
      <c r="D394" s="505" t="s">
        <v>676</v>
      </c>
      <c r="E394" s="483" t="s">
        <v>677</v>
      </c>
      <c r="F394" s="483" t="s">
        <v>677</v>
      </c>
      <c r="G394" s="606">
        <v>237.5</v>
      </c>
      <c r="H394" s="607">
        <v>246</v>
      </c>
      <c r="I394" s="507">
        <f t="shared" si="67"/>
        <v>483.5</v>
      </c>
      <c r="J394" s="508">
        <f t="shared" si="68"/>
        <v>0.65329999999999999</v>
      </c>
      <c r="K394" s="153">
        <f t="shared" si="69"/>
        <v>4</v>
      </c>
      <c r="L394" s="543"/>
      <c r="M394" s="543"/>
      <c r="N394" s="543"/>
      <c r="O394" s="543"/>
      <c r="P394" s="543"/>
      <c r="Q394" s="543"/>
      <c r="R394" s="543"/>
      <c r="S394" s="543"/>
      <c r="T394" s="543"/>
      <c r="U394" s="543"/>
      <c r="V394" s="543"/>
      <c r="W394" s="543"/>
      <c r="X394" s="543"/>
      <c r="Y394" s="543"/>
      <c r="Z394" s="543"/>
      <c r="AA394" s="543"/>
      <c r="AB394" s="543"/>
      <c r="AC394" s="543"/>
      <c r="AD394" s="543"/>
      <c r="AE394" s="544"/>
    </row>
    <row r="395" spans="1:31" s="534" customFormat="1" ht="15" customHeight="1" thickBot="1" x14ac:dyDescent="0.35">
      <c r="A395" s="532">
        <f t="shared" si="66"/>
        <v>5</v>
      </c>
      <c r="B395" s="533">
        <v>5</v>
      </c>
      <c r="C395" s="551" t="s">
        <v>115</v>
      </c>
      <c r="D395" s="665" t="s">
        <v>375</v>
      </c>
      <c r="E395" s="609" t="s">
        <v>380</v>
      </c>
      <c r="F395" s="609" t="s">
        <v>367</v>
      </c>
      <c r="G395" s="691">
        <v>243</v>
      </c>
      <c r="H395" s="611">
        <v>237.5</v>
      </c>
      <c r="I395" s="692">
        <f t="shared" si="67"/>
        <v>480.5</v>
      </c>
      <c r="J395" s="693">
        <f t="shared" si="68"/>
        <v>0.64929999999999999</v>
      </c>
      <c r="K395" s="557">
        <f t="shared" si="69"/>
        <v>5</v>
      </c>
      <c r="AE395" s="535"/>
    </row>
    <row r="396" spans="1:31" s="711" customFormat="1" ht="15" customHeight="1" thickBot="1" x14ac:dyDescent="0.35">
      <c r="A396" s="709">
        <f t="shared" si="66"/>
        <v>6</v>
      </c>
      <c r="B396" s="710">
        <v>6</v>
      </c>
      <c r="C396" s="137" t="s">
        <v>115</v>
      </c>
      <c r="D396" s="704" t="s">
        <v>665</v>
      </c>
      <c r="E396" s="704" t="s">
        <v>666</v>
      </c>
      <c r="F396" s="704" t="s">
        <v>666</v>
      </c>
      <c r="G396" s="705">
        <v>242</v>
      </c>
      <c r="H396" s="482">
        <v>234</v>
      </c>
      <c r="I396" s="155">
        <f t="shared" si="67"/>
        <v>476</v>
      </c>
      <c r="J396" s="156">
        <f t="shared" si="68"/>
        <v>0.64319999999999999</v>
      </c>
      <c r="K396" s="157">
        <f t="shared" si="69"/>
        <v>6</v>
      </c>
      <c r="AE396" s="712"/>
    </row>
    <row r="397" spans="1:31" s="381" customFormat="1" ht="15" customHeight="1" thickBot="1" x14ac:dyDescent="0.35">
      <c r="A397" s="517">
        <f t="shared" si="66"/>
        <v>6</v>
      </c>
      <c r="B397" s="379">
        <v>7</v>
      </c>
      <c r="C397" s="137" t="s">
        <v>86</v>
      </c>
      <c r="D397" s="706" t="s">
        <v>772</v>
      </c>
      <c r="E397" s="707" t="s">
        <v>773</v>
      </c>
      <c r="F397" s="707" t="s">
        <v>773</v>
      </c>
      <c r="G397" s="705">
        <v>245</v>
      </c>
      <c r="H397" s="482">
        <v>231</v>
      </c>
      <c r="I397" s="155">
        <f t="shared" si="67"/>
        <v>476</v>
      </c>
      <c r="J397" s="156">
        <f t="shared" si="68"/>
        <v>0.64319999999999999</v>
      </c>
      <c r="K397" s="157">
        <f t="shared" si="69"/>
        <v>6</v>
      </c>
      <c r="L397" s="559"/>
      <c r="M397" s="559"/>
      <c r="N397" s="559"/>
      <c r="O397" s="559"/>
      <c r="P397" s="559"/>
      <c r="Q397" s="559"/>
      <c r="R397" s="559"/>
      <c r="S397" s="559"/>
      <c r="T397" s="559"/>
      <c r="U397" s="559"/>
      <c r="V397" s="559"/>
      <c r="W397" s="559"/>
      <c r="X397" s="559"/>
      <c r="Y397" s="559"/>
      <c r="Z397" s="559"/>
      <c r="AA397" s="559"/>
      <c r="AB397" s="559"/>
      <c r="AC397" s="559"/>
      <c r="AD397" s="559"/>
      <c r="AE397" s="560"/>
    </row>
    <row r="398" spans="1:31" s="381" customFormat="1" ht="15" customHeight="1" thickBot="1" x14ac:dyDescent="0.35">
      <c r="A398" s="517">
        <f t="shared" si="66"/>
        <v>8</v>
      </c>
      <c r="B398" s="379">
        <v>8</v>
      </c>
      <c r="C398" s="137" t="s">
        <v>9</v>
      </c>
      <c r="D398" s="521" t="s">
        <v>207</v>
      </c>
      <c r="E398" s="484" t="s">
        <v>154</v>
      </c>
      <c r="F398" s="484" t="s">
        <v>155</v>
      </c>
      <c r="G398" s="367">
        <v>244.5</v>
      </c>
      <c r="H398" s="482">
        <v>230</v>
      </c>
      <c r="I398" s="155">
        <f t="shared" si="67"/>
        <v>474.5</v>
      </c>
      <c r="J398" s="156">
        <f t="shared" si="68"/>
        <v>0.64119999999999999</v>
      </c>
      <c r="K398" s="157">
        <f t="shared" si="69"/>
        <v>8</v>
      </c>
      <c r="AE398" s="449"/>
    </row>
    <row r="399" spans="1:31" s="591" customFormat="1" ht="30" customHeight="1" x14ac:dyDescent="0.25">
      <c r="A399" s="590">
        <f t="shared" si="66"/>
        <v>9</v>
      </c>
      <c r="B399" s="713">
        <v>9</v>
      </c>
      <c r="C399" s="520" t="s">
        <v>9</v>
      </c>
      <c r="D399" s="524" t="s">
        <v>208</v>
      </c>
      <c r="E399" s="131" t="s">
        <v>147</v>
      </c>
      <c r="F399" s="495" t="s">
        <v>147</v>
      </c>
      <c r="G399" s="526">
        <v>243.5</v>
      </c>
      <c r="H399" s="694">
        <v>228.5</v>
      </c>
      <c r="I399" s="619">
        <f t="shared" si="67"/>
        <v>472</v>
      </c>
      <c r="J399" s="523">
        <f t="shared" si="68"/>
        <v>0.63780000000000003</v>
      </c>
      <c r="K399" s="157">
        <f t="shared" si="69"/>
        <v>9</v>
      </c>
      <c r="AE399" s="592"/>
    </row>
    <row r="400" spans="1:31" s="716" customFormat="1" ht="15" customHeight="1" x14ac:dyDescent="0.3">
      <c r="A400" s="714">
        <f t="shared" si="66"/>
        <v>9</v>
      </c>
      <c r="B400" s="715">
        <v>10</v>
      </c>
      <c r="C400" s="137" t="s">
        <v>115</v>
      </c>
      <c r="D400" s="688" t="s">
        <v>683</v>
      </c>
      <c r="E400" s="688" t="s">
        <v>684</v>
      </c>
      <c r="F400" s="708" t="s">
        <v>685</v>
      </c>
      <c r="G400" s="367">
        <v>237</v>
      </c>
      <c r="H400" s="482">
        <v>235</v>
      </c>
      <c r="I400" s="155">
        <f t="shared" si="67"/>
        <v>472</v>
      </c>
      <c r="J400" s="156">
        <f t="shared" si="68"/>
        <v>0.63780000000000003</v>
      </c>
      <c r="K400" s="157">
        <f t="shared" si="69"/>
        <v>9</v>
      </c>
      <c r="AE400" s="717"/>
    </row>
    <row r="401" spans="1:31" s="720" customFormat="1" ht="30" customHeight="1" x14ac:dyDescent="0.3">
      <c r="A401" s="718">
        <f t="shared" si="66"/>
        <v>11</v>
      </c>
      <c r="B401" s="719">
        <v>11</v>
      </c>
      <c r="C401" s="636" t="s">
        <v>115</v>
      </c>
      <c r="D401" s="637" t="s">
        <v>373</v>
      </c>
      <c r="E401" s="638" t="s">
        <v>383</v>
      </c>
      <c r="F401" s="639" t="s">
        <v>374</v>
      </c>
      <c r="G401" s="695">
        <v>233</v>
      </c>
      <c r="H401" s="696">
        <v>238</v>
      </c>
      <c r="I401" s="692">
        <f t="shared" si="67"/>
        <v>471</v>
      </c>
      <c r="J401" s="693">
        <f t="shared" si="68"/>
        <v>0.63639999999999997</v>
      </c>
      <c r="K401" s="557">
        <f t="shared" si="69"/>
        <v>11</v>
      </c>
      <c r="AE401" s="721"/>
    </row>
    <row r="402" spans="1:31" s="534" customFormat="1" ht="30" customHeight="1" x14ac:dyDescent="0.25">
      <c r="A402" s="532">
        <f t="shared" si="66"/>
        <v>12</v>
      </c>
      <c r="B402" s="533">
        <v>12</v>
      </c>
      <c r="C402" s="504" t="s">
        <v>82</v>
      </c>
      <c r="D402" s="722" t="s">
        <v>451</v>
      </c>
      <c r="E402" s="528" t="s">
        <v>452</v>
      </c>
      <c r="F402" s="528" t="s">
        <v>452</v>
      </c>
      <c r="G402" s="515">
        <v>222</v>
      </c>
      <c r="H402" s="690">
        <v>242</v>
      </c>
      <c r="I402" s="507">
        <f t="shared" si="67"/>
        <v>464</v>
      </c>
      <c r="J402" s="508">
        <f t="shared" si="68"/>
        <v>0.627</v>
      </c>
      <c r="K402" s="153">
        <f t="shared" si="69"/>
        <v>12</v>
      </c>
      <c r="AE402" s="535"/>
    </row>
    <row r="403" spans="1:31" s="382" customFormat="1" ht="15" customHeight="1" x14ac:dyDescent="0.3">
      <c r="A403" s="501">
        <f t="shared" si="66"/>
        <v>13</v>
      </c>
      <c r="B403" s="389">
        <v>13</v>
      </c>
      <c r="C403" s="138" t="s">
        <v>82</v>
      </c>
      <c r="D403" s="697" t="s">
        <v>453</v>
      </c>
      <c r="E403" s="130" t="s">
        <v>400</v>
      </c>
      <c r="F403" s="130" t="s">
        <v>427</v>
      </c>
      <c r="G403" s="369">
        <v>233</v>
      </c>
      <c r="H403" s="474">
        <v>227</v>
      </c>
      <c r="I403" s="151">
        <f t="shared" si="67"/>
        <v>460</v>
      </c>
      <c r="J403" s="152">
        <f t="shared" si="68"/>
        <v>0.62160000000000004</v>
      </c>
      <c r="K403" s="153">
        <f t="shared" si="69"/>
        <v>13</v>
      </c>
      <c r="AE403" s="512"/>
    </row>
    <row r="404" spans="1:31" s="382" customFormat="1" ht="15" customHeight="1" x14ac:dyDescent="0.3">
      <c r="A404" s="501">
        <f t="shared" si="66"/>
        <v>14</v>
      </c>
      <c r="B404" s="389">
        <v>14</v>
      </c>
      <c r="C404" s="137" t="s">
        <v>88</v>
      </c>
      <c r="D404" s="688" t="s">
        <v>193</v>
      </c>
      <c r="E404" s="688" t="s">
        <v>194</v>
      </c>
      <c r="F404" s="688" t="s">
        <v>194</v>
      </c>
      <c r="G404" s="367">
        <v>228</v>
      </c>
      <c r="H404" s="482">
        <v>230.5</v>
      </c>
      <c r="I404" s="155">
        <f t="shared" si="67"/>
        <v>458.5</v>
      </c>
      <c r="J404" s="156">
        <f t="shared" si="68"/>
        <v>0.61950000000000005</v>
      </c>
      <c r="K404" s="157">
        <f t="shared" si="69"/>
        <v>14</v>
      </c>
      <c r="AE404" s="512"/>
    </row>
    <row r="405" spans="1:31" s="382" customFormat="1" ht="15" customHeight="1" x14ac:dyDescent="0.3">
      <c r="A405" s="501">
        <f t="shared" si="66"/>
        <v>15</v>
      </c>
      <c r="B405" s="389">
        <v>15</v>
      </c>
      <c r="C405" s="137" t="s">
        <v>128</v>
      </c>
      <c r="D405" s="499" t="s">
        <v>345</v>
      </c>
      <c r="E405" s="136" t="s">
        <v>324</v>
      </c>
      <c r="F405" s="136" t="s">
        <v>312</v>
      </c>
      <c r="G405" s="367">
        <v>229.5</v>
      </c>
      <c r="H405" s="482">
        <v>224</v>
      </c>
      <c r="I405" s="155">
        <f t="shared" si="67"/>
        <v>453.5</v>
      </c>
      <c r="J405" s="156">
        <f t="shared" si="68"/>
        <v>0.61280000000000001</v>
      </c>
      <c r="K405" s="157">
        <f t="shared" si="69"/>
        <v>15</v>
      </c>
      <c r="AE405" s="512"/>
    </row>
    <row r="406" spans="1:31" s="382" customFormat="1" ht="15" customHeight="1" x14ac:dyDescent="0.3">
      <c r="A406" s="501">
        <f t="shared" si="66"/>
        <v>16</v>
      </c>
      <c r="B406" s="389">
        <v>16</v>
      </c>
      <c r="C406" s="137" t="s">
        <v>115</v>
      </c>
      <c r="D406" s="587" t="s">
        <v>669</v>
      </c>
      <c r="E406" s="221" t="s">
        <v>670</v>
      </c>
      <c r="F406" s="688" t="s">
        <v>671</v>
      </c>
      <c r="G406" s="586">
        <v>223</v>
      </c>
      <c r="H406" s="700">
        <v>228.5</v>
      </c>
      <c r="I406" s="155">
        <f t="shared" si="67"/>
        <v>451.5</v>
      </c>
      <c r="J406" s="156">
        <f t="shared" si="68"/>
        <v>0.61009999999999998</v>
      </c>
      <c r="K406" s="157">
        <f t="shared" si="69"/>
        <v>16</v>
      </c>
      <c r="AE406" s="512"/>
    </row>
    <row r="407" spans="1:31" s="534" customFormat="1" ht="30" customHeight="1" x14ac:dyDescent="0.25">
      <c r="A407" s="532">
        <f t="shared" si="66"/>
        <v>17</v>
      </c>
      <c r="B407" s="533">
        <v>17</v>
      </c>
      <c r="C407" s="596" t="s">
        <v>9</v>
      </c>
      <c r="D407" s="524" t="s">
        <v>209</v>
      </c>
      <c r="E407" s="524" t="s">
        <v>210</v>
      </c>
      <c r="F407" s="524" t="s">
        <v>210</v>
      </c>
      <c r="G407" s="698">
        <v>223</v>
      </c>
      <c r="H407" s="652">
        <v>219</v>
      </c>
      <c r="I407" s="699">
        <f t="shared" si="67"/>
        <v>442</v>
      </c>
      <c r="J407" s="594">
        <f t="shared" si="68"/>
        <v>0.59719999999999995</v>
      </c>
      <c r="K407" s="595">
        <f t="shared" si="69"/>
        <v>17</v>
      </c>
      <c r="AE407" s="535"/>
    </row>
    <row r="408" spans="1:31" s="534" customFormat="1" ht="30" customHeight="1" x14ac:dyDescent="0.25">
      <c r="A408" s="532">
        <f t="shared" si="66"/>
        <v>18</v>
      </c>
      <c r="B408" s="533">
        <v>18</v>
      </c>
      <c r="C408" s="520" t="s">
        <v>115</v>
      </c>
      <c r="D408" s="723" t="s">
        <v>682</v>
      </c>
      <c r="E408" s="723" t="s">
        <v>671</v>
      </c>
      <c r="F408" s="723" t="s">
        <v>671</v>
      </c>
      <c r="G408" s="588">
        <v>216</v>
      </c>
      <c r="H408" s="694">
        <v>219</v>
      </c>
      <c r="I408" s="619">
        <f t="shared" si="67"/>
        <v>435</v>
      </c>
      <c r="J408" s="523">
        <f t="shared" si="68"/>
        <v>0.58779999999999999</v>
      </c>
      <c r="K408" s="157">
        <f t="shared" si="69"/>
        <v>18</v>
      </c>
      <c r="AE408" s="535"/>
    </row>
    <row r="409" spans="1:31" s="382" customFormat="1" ht="15" customHeight="1" x14ac:dyDescent="0.3">
      <c r="A409" s="501">
        <f t="shared" si="66"/>
        <v>19</v>
      </c>
      <c r="B409" s="389">
        <v>19</v>
      </c>
      <c r="C409" s="137" t="s">
        <v>115</v>
      </c>
      <c r="D409" s="587" t="s">
        <v>678</v>
      </c>
      <c r="E409" s="221" t="s">
        <v>679</v>
      </c>
      <c r="F409" s="221" t="s">
        <v>679</v>
      </c>
      <c r="G409" s="585">
        <v>217.5</v>
      </c>
      <c r="H409" s="700">
        <v>216.5</v>
      </c>
      <c r="I409" s="155">
        <f t="shared" si="67"/>
        <v>434</v>
      </c>
      <c r="J409" s="156">
        <f t="shared" si="68"/>
        <v>0.58640000000000003</v>
      </c>
      <c r="K409" s="157">
        <f t="shared" si="69"/>
        <v>19</v>
      </c>
      <c r="AE409" s="512"/>
    </row>
    <row r="410" spans="1:31" s="382" customFormat="1" ht="15" customHeight="1" x14ac:dyDescent="0.3">
      <c r="A410" s="501">
        <f t="shared" ref="A410:A418" si="70">K410</f>
        <v>19</v>
      </c>
      <c r="B410" s="389">
        <v>20</v>
      </c>
      <c r="C410" s="137" t="s">
        <v>115</v>
      </c>
      <c r="D410" s="688" t="s">
        <v>680</v>
      </c>
      <c r="E410" s="688" t="s">
        <v>681</v>
      </c>
      <c r="F410" s="688" t="s">
        <v>681</v>
      </c>
      <c r="G410" s="586">
        <v>217.5</v>
      </c>
      <c r="H410" s="700">
        <v>216.5</v>
      </c>
      <c r="I410" s="155">
        <f t="shared" si="67"/>
        <v>434</v>
      </c>
      <c r="J410" s="156">
        <f t="shared" si="68"/>
        <v>0.58640000000000003</v>
      </c>
      <c r="K410" s="157">
        <f t="shared" si="69"/>
        <v>19</v>
      </c>
      <c r="AE410" s="512"/>
    </row>
    <row r="411" spans="1:31" s="382" customFormat="1" ht="30" customHeight="1" x14ac:dyDescent="0.3">
      <c r="A411" s="501">
        <f t="shared" si="70"/>
        <v>21</v>
      </c>
      <c r="B411" s="389">
        <v>21</v>
      </c>
      <c r="C411" s="520" t="s">
        <v>9</v>
      </c>
      <c r="D411" s="524" t="s">
        <v>211</v>
      </c>
      <c r="E411" s="131" t="s">
        <v>212</v>
      </c>
      <c r="F411" s="131" t="s">
        <v>213</v>
      </c>
      <c r="G411" s="588">
        <v>212</v>
      </c>
      <c r="H411" s="694">
        <v>212.5</v>
      </c>
      <c r="I411" s="619">
        <f t="shared" si="67"/>
        <v>424.5</v>
      </c>
      <c r="J411" s="523">
        <f t="shared" si="68"/>
        <v>0.5736</v>
      </c>
      <c r="K411" s="157">
        <f t="shared" si="69"/>
        <v>21</v>
      </c>
      <c r="AE411" s="512"/>
    </row>
    <row r="412" spans="1:31" s="382" customFormat="1" ht="15" customHeight="1" x14ac:dyDescent="0.3">
      <c r="A412" s="501">
        <f t="shared" si="70"/>
        <v>22</v>
      </c>
      <c r="B412" s="389">
        <v>22</v>
      </c>
      <c r="C412" s="137" t="s">
        <v>9</v>
      </c>
      <c r="D412" s="524" t="s">
        <v>214</v>
      </c>
      <c r="E412" s="131" t="s">
        <v>215</v>
      </c>
      <c r="F412" s="131" t="s">
        <v>215</v>
      </c>
      <c r="G412" s="585">
        <v>209.5</v>
      </c>
      <c r="H412" s="700">
        <v>207</v>
      </c>
      <c r="I412" s="155">
        <f t="shared" si="67"/>
        <v>416.5</v>
      </c>
      <c r="J412" s="156">
        <f t="shared" si="68"/>
        <v>0.56279999999999997</v>
      </c>
      <c r="K412" s="157">
        <f t="shared" si="69"/>
        <v>22</v>
      </c>
      <c r="AE412" s="512"/>
    </row>
    <row r="413" spans="1:31" s="382" customFormat="1" ht="15" customHeight="1" x14ac:dyDescent="0.3">
      <c r="A413" s="501">
        <f t="shared" si="70"/>
        <v>23</v>
      </c>
      <c r="B413" s="389">
        <v>23</v>
      </c>
      <c r="C413" s="137" t="s">
        <v>86</v>
      </c>
      <c r="D413" s="587" t="s">
        <v>774</v>
      </c>
      <c r="E413" s="136" t="s">
        <v>775</v>
      </c>
      <c r="F413" s="136" t="s">
        <v>775</v>
      </c>
      <c r="G413" s="705">
        <v>207</v>
      </c>
      <c r="H413" s="482">
        <v>208.5</v>
      </c>
      <c r="I413" s="155">
        <f t="shared" si="67"/>
        <v>415.5</v>
      </c>
      <c r="J413" s="156">
        <f t="shared" si="68"/>
        <v>0.56140000000000001</v>
      </c>
      <c r="K413" s="157">
        <f t="shared" si="69"/>
        <v>23</v>
      </c>
      <c r="AE413" s="512"/>
    </row>
    <row r="414" spans="1:31" s="382" customFormat="1" ht="15" customHeight="1" x14ac:dyDescent="0.3">
      <c r="A414" s="501">
        <f t="shared" si="70"/>
        <v>24</v>
      </c>
      <c r="B414" s="389">
        <v>24</v>
      </c>
      <c r="C414" s="137" t="s">
        <v>115</v>
      </c>
      <c r="D414" s="688" t="s">
        <v>674</v>
      </c>
      <c r="E414" s="688" t="s">
        <v>675</v>
      </c>
      <c r="F414" s="688" t="s">
        <v>675</v>
      </c>
      <c r="G414" s="586">
        <v>201.5</v>
      </c>
      <c r="H414" s="700">
        <v>203</v>
      </c>
      <c r="I414" s="155">
        <f t="shared" si="67"/>
        <v>404.5</v>
      </c>
      <c r="J414" s="156">
        <f t="shared" si="68"/>
        <v>0.54659999999999997</v>
      </c>
      <c r="K414" s="157">
        <f t="shared" si="69"/>
        <v>24</v>
      </c>
      <c r="AE414" s="512"/>
    </row>
    <row r="415" spans="1:31" s="382" customFormat="1" ht="15" customHeight="1" thickBot="1" x14ac:dyDescent="0.35">
      <c r="A415" s="501">
        <f t="shared" si="70"/>
        <v>25</v>
      </c>
      <c r="B415" s="389">
        <v>25</v>
      </c>
      <c r="C415" s="137" t="s">
        <v>115</v>
      </c>
      <c r="D415" s="688" t="s">
        <v>672</v>
      </c>
      <c r="E415" s="688" t="s">
        <v>673</v>
      </c>
      <c r="F415" s="688" t="s">
        <v>673</v>
      </c>
      <c r="G415" s="367">
        <v>168.5</v>
      </c>
      <c r="H415" s="482">
        <v>181</v>
      </c>
      <c r="I415" s="155">
        <f t="shared" si="67"/>
        <v>349.5</v>
      </c>
      <c r="J415" s="156">
        <f t="shared" si="68"/>
        <v>0.47220000000000001</v>
      </c>
      <c r="K415" s="157">
        <f t="shared" si="69"/>
        <v>25</v>
      </c>
      <c r="AE415" s="512"/>
    </row>
    <row r="416" spans="1:31" ht="15.6" hidden="1" x14ac:dyDescent="0.3">
      <c r="A416" s="158">
        <f t="shared" si="70"/>
        <v>26</v>
      </c>
      <c r="B416" s="159">
        <v>26</v>
      </c>
      <c r="C416" s="137"/>
      <c r="D416" s="701"/>
      <c r="E416" s="465"/>
      <c r="F416" s="465"/>
      <c r="G416" s="367"/>
      <c r="H416" s="482"/>
      <c r="I416" s="155">
        <f t="shared" ref="I416:I418" si="71">+G416+H416</f>
        <v>0</v>
      </c>
      <c r="J416" s="156">
        <f t="shared" ref="J416:J418" si="72">+TRUNC(I416/2/$I$389,4)</f>
        <v>0</v>
      </c>
      <c r="K416" s="157">
        <f t="shared" ref="K416:K418" si="73">IFERROR(RANK(I416,$I$391:$I$435,0),"")</f>
        <v>26</v>
      </c>
    </row>
    <row r="417" spans="1:11" ht="15.6" hidden="1" x14ac:dyDescent="0.3">
      <c r="A417" s="158">
        <f t="shared" si="70"/>
        <v>26</v>
      </c>
      <c r="B417" s="159">
        <v>27</v>
      </c>
      <c r="C417" s="137"/>
      <c r="D417" s="701"/>
      <c r="E417" s="465"/>
      <c r="F417" s="465"/>
      <c r="G417" s="367"/>
      <c r="H417" s="482"/>
      <c r="I417" s="155">
        <f t="shared" si="71"/>
        <v>0</v>
      </c>
      <c r="J417" s="156">
        <f t="shared" si="72"/>
        <v>0</v>
      </c>
      <c r="K417" s="157">
        <f t="shared" si="73"/>
        <v>26</v>
      </c>
    </row>
    <row r="418" spans="1:11" ht="15.6" hidden="1" x14ac:dyDescent="0.3">
      <c r="A418" s="158">
        <f t="shared" si="70"/>
        <v>26</v>
      </c>
      <c r="B418" s="159">
        <v>28</v>
      </c>
      <c r="C418" s="137"/>
      <c r="D418" s="701"/>
      <c r="E418" s="465"/>
      <c r="F418" s="465"/>
      <c r="G418" s="367"/>
      <c r="H418" s="482"/>
      <c r="I418" s="155">
        <f t="shared" si="71"/>
        <v>0</v>
      </c>
      <c r="J418" s="156">
        <f t="shared" si="72"/>
        <v>0</v>
      </c>
      <c r="K418" s="157">
        <f t="shared" si="73"/>
        <v>26</v>
      </c>
    </row>
    <row r="419" spans="1:11" ht="15.6" hidden="1" x14ac:dyDescent="0.3">
      <c r="A419" s="158">
        <f t="shared" ref="A419:A435" si="74">K419</f>
        <v>26</v>
      </c>
      <c r="B419" s="159">
        <v>29</v>
      </c>
      <c r="C419" s="137"/>
      <c r="D419" s="701"/>
      <c r="E419" s="465"/>
      <c r="F419" s="465"/>
      <c r="G419" s="367"/>
      <c r="H419" s="482"/>
      <c r="I419" s="155">
        <f t="shared" ref="I419:I435" si="75">+G419+H419</f>
        <v>0</v>
      </c>
      <c r="J419" s="156">
        <f t="shared" ref="J419:J435" si="76">+TRUNC(I419/2/$I$389,4)</f>
        <v>0</v>
      </c>
      <c r="K419" s="157">
        <f t="shared" ref="K419:K435" si="77">IFERROR(RANK(I419,$I$391:$I$435,0),"")</f>
        <v>26</v>
      </c>
    </row>
    <row r="420" spans="1:11" ht="15.6" hidden="1" x14ac:dyDescent="0.3">
      <c r="A420" s="158">
        <f t="shared" si="74"/>
        <v>26</v>
      </c>
      <c r="B420" s="159">
        <v>30</v>
      </c>
      <c r="C420" s="137"/>
      <c r="D420" s="701"/>
      <c r="E420" s="465"/>
      <c r="F420" s="465"/>
      <c r="G420" s="367"/>
      <c r="H420" s="482"/>
      <c r="I420" s="155">
        <f t="shared" si="75"/>
        <v>0</v>
      </c>
      <c r="J420" s="156">
        <f t="shared" si="76"/>
        <v>0</v>
      </c>
      <c r="K420" s="157">
        <f t="shared" si="77"/>
        <v>26</v>
      </c>
    </row>
    <row r="421" spans="1:11" ht="15.6" hidden="1" x14ac:dyDescent="0.3">
      <c r="A421" s="158">
        <f t="shared" si="74"/>
        <v>26</v>
      </c>
      <c r="B421" s="159">
        <v>31</v>
      </c>
      <c r="C421" s="137"/>
      <c r="D421" s="701"/>
      <c r="E421" s="465"/>
      <c r="F421" s="465"/>
      <c r="G421" s="367"/>
      <c r="H421" s="482"/>
      <c r="I421" s="155">
        <f t="shared" si="75"/>
        <v>0</v>
      </c>
      <c r="J421" s="156">
        <f t="shared" si="76"/>
        <v>0</v>
      </c>
      <c r="K421" s="157">
        <f t="shared" si="77"/>
        <v>26</v>
      </c>
    </row>
    <row r="422" spans="1:11" ht="15.6" hidden="1" x14ac:dyDescent="0.3">
      <c r="A422" s="158">
        <f t="shared" si="74"/>
        <v>26</v>
      </c>
      <c r="B422" s="159">
        <v>32</v>
      </c>
      <c r="C422" s="137"/>
      <c r="D422" s="701"/>
      <c r="E422" s="465"/>
      <c r="F422" s="465"/>
      <c r="G422" s="367"/>
      <c r="H422" s="482"/>
      <c r="I422" s="155">
        <f t="shared" si="75"/>
        <v>0</v>
      </c>
      <c r="J422" s="156">
        <f t="shared" si="76"/>
        <v>0</v>
      </c>
      <c r="K422" s="157">
        <f t="shared" si="77"/>
        <v>26</v>
      </c>
    </row>
    <row r="423" spans="1:11" ht="15.6" hidden="1" x14ac:dyDescent="0.3">
      <c r="A423" s="158">
        <f t="shared" si="74"/>
        <v>26</v>
      </c>
      <c r="B423" s="159">
        <v>33</v>
      </c>
      <c r="C423" s="137"/>
      <c r="D423" s="701"/>
      <c r="E423" s="465"/>
      <c r="F423" s="465"/>
      <c r="G423" s="367"/>
      <c r="H423" s="482"/>
      <c r="I423" s="155">
        <f t="shared" si="75"/>
        <v>0</v>
      </c>
      <c r="J423" s="156">
        <f t="shared" si="76"/>
        <v>0</v>
      </c>
      <c r="K423" s="157">
        <f t="shared" si="77"/>
        <v>26</v>
      </c>
    </row>
    <row r="424" spans="1:11" ht="15.6" hidden="1" x14ac:dyDescent="0.3">
      <c r="A424" s="158">
        <f t="shared" si="74"/>
        <v>26</v>
      </c>
      <c r="B424" s="159">
        <v>34</v>
      </c>
      <c r="C424" s="137"/>
      <c r="D424" s="701"/>
      <c r="E424" s="465"/>
      <c r="F424" s="465"/>
      <c r="G424" s="367"/>
      <c r="H424" s="482"/>
      <c r="I424" s="155">
        <f t="shared" si="75"/>
        <v>0</v>
      </c>
      <c r="J424" s="156">
        <f t="shared" si="76"/>
        <v>0</v>
      </c>
      <c r="K424" s="157">
        <f t="shared" si="77"/>
        <v>26</v>
      </c>
    </row>
    <row r="425" spans="1:11" ht="15.6" hidden="1" x14ac:dyDescent="0.3">
      <c r="A425" s="158">
        <f t="shared" si="74"/>
        <v>26</v>
      </c>
      <c r="B425" s="159">
        <v>35</v>
      </c>
      <c r="C425" s="137"/>
      <c r="D425" s="701"/>
      <c r="E425" s="465"/>
      <c r="F425" s="465"/>
      <c r="G425" s="367"/>
      <c r="H425" s="482"/>
      <c r="I425" s="155">
        <f t="shared" si="75"/>
        <v>0</v>
      </c>
      <c r="J425" s="156">
        <f t="shared" si="76"/>
        <v>0</v>
      </c>
      <c r="K425" s="157">
        <f t="shared" si="77"/>
        <v>26</v>
      </c>
    </row>
    <row r="426" spans="1:11" ht="15.6" hidden="1" x14ac:dyDescent="0.3">
      <c r="A426" s="158">
        <f t="shared" si="74"/>
        <v>26</v>
      </c>
      <c r="B426" s="159">
        <v>36</v>
      </c>
      <c r="C426" s="137"/>
      <c r="D426" s="701"/>
      <c r="E426" s="465"/>
      <c r="F426" s="465"/>
      <c r="G426" s="367"/>
      <c r="H426" s="482"/>
      <c r="I426" s="155">
        <f t="shared" si="75"/>
        <v>0</v>
      </c>
      <c r="J426" s="156">
        <f t="shared" si="76"/>
        <v>0</v>
      </c>
      <c r="K426" s="157">
        <f t="shared" si="77"/>
        <v>26</v>
      </c>
    </row>
    <row r="427" spans="1:11" ht="15.6" hidden="1" x14ac:dyDescent="0.3">
      <c r="A427" s="158">
        <f t="shared" si="74"/>
        <v>26</v>
      </c>
      <c r="B427" s="159">
        <v>37</v>
      </c>
      <c r="C427" s="137"/>
      <c r="D427" s="701"/>
      <c r="E427" s="465"/>
      <c r="F427" s="465"/>
      <c r="G427" s="367"/>
      <c r="H427" s="482"/>
      <c r="I427" s="155">
        <f t="shared" si="75"/>
        <v>0</v>
      </c>
      <c r="J427" s="156">
        <f t="shared" si="76"/>
        <v>0</v>
      </c>
      <c r="K427" s="157">
        <f t="shared" si="77"/>
        <v>26</v>
      </c>
    </row>
    <row r="428" spans="1:11" ht="15.6" hidden="1" x14ac:dyDescent="0.3">
      <c r="A428" s="158">
        <f t="shared" si="74"/>
        <v>26</v>
      </c>
      <c r="B428" s="159">
        <v>38</v>
      </c>
      <c r="C428" s="137"/>
      <c r="D428" s="701"/>
      <c r="E428" s="465"/>
      <c r="F428" s="465"/>
      <c r="G428" s="367"/>
      <c r="H428" s="482"/>
      <c r="I428" s="155">
        <f t="shared" si="75"/>
        <v>0</v>
      </c>
      <c r="J428" s="156">
        <f t="shared" si="76"/>
        <v>0</v>
      </c>
      <c r="K428" s="157">
        <f t="shared" si="77"/>
        <v>26</v>
      </c>
    </row>
    <row r="429" spans="1:11" ht="15.6" hidden="1" x14ac:dyDescent="0.3">
      <c r="A429" s="158">
        <f t="shared" si="74"/>
        <v>26</v>
      </c>
      <c r="B429" s="159">
        <v>39</v>
      </c>
      <c r="C429" s="137"/>
      <c r="D429" s="701"/>
      <c r="E429" s="465"/>
      <c r="F429" s="465"/>
      <c r="G429" s="367"/>
      <c r="H429" s="482"/>
      <c r="I429" s="155">
        <f t="shared" si="75"/>
        <v>0</v>
      </c>
      <c r="J429" s="156">
        <f t="shared" si="76"/>
        <v>0</v>
      </c>
      <c r="K429" s="157">
        <f t="shared" si="77"/>
        <v>26</v>
      </c>
    </row>
    <row r="430" spans="1:11" ht="15.6" hidden="1" x14ac:dyDescent="0.3">
      <c r="A430" s="158">
        <f t="shared" si="74"/>
        <v>26</v>
      </c>
      <c r="B430" s="159">
        <v>40</v>
      </c>
      <c r="C430" s="137"/>
      <c r="D430" s="701"/>
      <c r="E430" s="465"/>
      <c r="F430" s="465"/>
      <c r="G430" s="367"/>
      <c r="H430" s="482"/>
      <c r="I430" s="155">
        <f t="shared" si="75"/>
        <v>0</v>
      </c>
      <c r="J430" s="156">
        <f t="shared" si="76"/>
        <v>0</v>
      </c>
      <c r="K430" s="157">
        <f t="shared" si="77"/>
        <v>26</v>
      </c>
    </row>
    <row r="431" spans="1:11" ht="15.6" hidden="1" x14ac:dyDescent="0.3">
      <c r="A431" s="158">
        <f t="shared" si="74"/>
        <v>26</v>
      </c>
      <c r="B431" s="159">
        <v>41</v>
      </c>
      <c r="C431" s="137"/>
      <c r="D431" s="701"/>
      <c r="E431" s="465"/>
      <c r="F431" s="465"/>
      <c r="G431" s="367"/>
      <c r="H431" s="482"/>
      <c r="I431" s="155">
        <f t="shared" si="75"/>
        <v>0</v>
      </c>
      <c r="J431" s="156">
        <f t="shared" si="76"/>
        <v>0</v>
      </c>
      <c r="K431" s="157">
        <f t="shared" si="77"/>
        <v>26</v>
      </c>
    </row>
    <row r="432" spans="1:11" ht="15.6" hidden="1" x14ac:dyDescent="0.3">
      <c r="A432" s="158">
        <f t="shared" si="74"/>
        <v>26</v>
      </c>
      <c r="B432" s="159">
        <v>42</v>
      </c>
      <c r="C432" s="137"/>
      <c r="D432" s="701"/>
      <c r="E432" s="465"/>
      <c r="F432" s="465"/>
      <c r="G432" s="367"/>
      <c r="H432" s="482"/>
      <c r="I432" s="155">
        <f t="shared" si="75"/>
        <v>0</v>
      </c>
      <c r="J432" s="156">
        <f t="shared" si="76"/>
        <v>0</v>
      </c>
      <c r="K432" s="157">
        <f t="shared" si="77"/>
        <v>26</v>
      </c>
    </row>
    <row r="433" spans="1:31" ht="15.6" hidden="1" x14ac:dyDescent="0.3">
      <c r="A433" s="158">
        <f t="shared" si="74"/>
        <v>26</v>
      </c>
      <c r="B433" s="159">
        <v>43</v>
      </c>
      <c r="C433" s="137"/>
      <c r="D433" s="701"/>
      <c r="E433" s="465"/>
      <c r="F433" s="465"/>
      <c r="G433" s="367"/>
      <c r="H433" s="482"/>
      <c r="I433" s="155">
        <f t="shared" si="75"/>
        <v>0</v>
      </c>
      <c r="J433" s="156">
        <f t="shared" si="76"/>
        <v>0</v>
      </c>
      <c r="K433" s="157">
        <f t="shared" si="77"/>
        <v>26</v>
      </c>
    </row>
    <row r="434" spans="1:31" ht="15.6" hidden="1" x14ac:dyDescent="0.3">
      <c r="A434" s="158">
        <f t="shared" si="74"/>
        <v>26</v>
      </c>
      <c r="B434" s="159">
        <v>44</v>
      </c>
      <c r="C434" s="137"/>
      <c r="D434" s="701"/>
      <c r="E434" s="465"/>
      <c r="F434" s="465"/>
      <c r="G434" s="367"/>
      <c r="H434" s="482"/>
      <c r="I434" s="155">
        <f t="shared" si="75"/>
        <v>0</v>
      </c>
      <c r="J434" s="156">
        <f t="shared" si="76"/>
        <v>0</v>
      </c>
      <c r="K434" s="157">
        <f t="shared" si="77"/>
        <v>26</v>
      </c>
    </row>
    <row r="435" spans="1:31" ht="16.2" hidden="1" thickBot="1" x14ac:dyDescent="0.35">
      <c r="A435" s="158">
        <f t="shared" si="74"/>
        <v>26</v>
      </c>
      <c r="B435" s="159">
        <v>45</v>
      </c>
      <c r="C435" s="137"/>
      <c r="D435" s="702"/>
      <c r="E435" s="703"/>
      <c r="F435" s="465"/>
      <c r="G435" s="367"/>
      <c r="H435" s="482"/>
      <c r="I435" s="155">
        <f t="shared" si="75"/>
        <v>0</v>
      </c>
      <c r="J435" s="156">
        <f t="shared" si="76"/>
        <v>0</v>
      </c>
      <c r="K435" s="157">
        <f t="shared" si="77"/>
        <v>26</v>
      </c>
    </row>
    <row r="436" spans="1:31" ht="16.2" thickTop="1" x14ac:dyDescent="0.3">
      <c r="C436" s="232"/>
      <c r="D436" s="233"/>
      <c r="E436" s="234"/>
      <c r="F436" s="235" t="s">
        <v>18</v>
      </c>
      <c r="G436" s="213" t="s">
        <v>19</v>
      </c>
      <c r="H436" s="213" t="s">
        <v>20</v>
      </c>
      <c r="I436" s="213" t="s">
        <v>6</v>
      </c>
      <c r="J436" s="215"/>
      <c r="K436" s="216" t="s">
        <v>8</v>
      </c>
    </row>
    <row r="437" spans="1:31" ht="15.6" x14ac:dyDescent="0.3">
      <c r="C437" s="732"/>
      <c r="D437" s="236"/>
      <c r="E437" s="237" t="s">
        <v>10</v>
      </c>
      <c r="F437" s="238" t="s">
        <v>9</v>
      </c>
      <c r="G437" s="239">
        <v>491</v>
      </c>
      <c r="H437" s="239">
        <v>489</v>
      </c>
      <c r="I437" s="239">
        <f>+G437+H437</f>
        <v>980</v>
      </c>
      <c r="J437" s="243"/>
      <c r="K437" s="238">
        <v>1</v>
      </c>
    </row>
    <row r="438" spans="1:31" ht="15.6" x14ac:dyDescent="0.3">
      <c r="C438" s="732"/>
      <c r="D438" s="236"/>
      <c r="E438" s="242"/>
      <c r="F438" s="238" t="s">
        <v>115</v>
      </c>
      <c r="G438" s="239">
        <v>484.5</v>
      </c>
      <c r="H438" s="239">
        <v>483.5</v>
      </c>
      <c r="I438" s="239">
        <f>+G438+H438</f>
        <v>968</v>
      </c>
      <c r="J438" s="351"/>
      <c r="K438" s="238">
        <v>2</v>
      </c>
    </row>
    <row r="439" spans="1:31" ht="15.6" x14ac:dyDescent="0.3">
      <c r="C439" s="732"/>
      <c r="D439" s="236"/>
      <c r="E439" s="242"/>
      <c r="F439" s="238" t="s">
        <v>82</v>
      </c>
      <c r="G439" s="239">
        <v>464</v>
      </c>
      <c r="H439" s="239">
        <v>460</v>
      </c>
      <c r="I439" s="239">
        <f>+G439+H439</f>
        <v>924</v>
      </c>
      <c r="J439" s="351"/>
      <c r="K439" s="238">
        <v>3</v>
      </c>
    </row>
    <row r="440" spans="1:31" ht="15.6" x14ac:dyDescent="0.3">
      <c r="D440" s="339"/>
      <c r="F440" s="374" t="s">
        <v>86</v>
      </c>
      <c r="G440" s="239">
        <v>476</v>
      </c>
      <c r="H440" s="239">
        <v>415.5</v>
      </c>
      <c r="I440" s="239">
        <f>+G440+H440</f>
        <v>891.5</v>
      </c>
      <c r="J440" s="724"/>
      <c r="K440" s="238">
        <v>4</v>
      </c>
    </row>
    <row r="441" spans="1:31" ht="15.6" x14ac:dyDescent="0.3">
      <c r="D441" s="339"/>
      <c r="F441" s="439"/>
      <c r="G441" s="440"/>
      <c r="H441" s="440"/>
      <c r="I441" s="440"/>
      <c r="J441" s="441"/>
      <c r="K441" s="439"/>
    </row>
    <row r="442" spans="1:31" ht="34.5" customHeight="1" thickBot="1" x14ac:dyDescent="0.5">
      <c r="C442" s="203"/>
      <c r="D442" s="252"/>
      <c r="E442" s="204" t="str">
        <f>+E10</f>
        <v>Adult Small Tour</v>
      </c>
      <c r="F442" s="253"/>
      <c r="G442" s="197" t="str">
        <f>+H10</f>
        <v>Debi van Wyk</v>
      </c>
      <c r="H442" s="197" t="str">
        <f>+I10</f>
        <v>Moya Truter</v>
      </c>
      <c r="I442" s="197" t="s">
        <v>15</v>
      </c>
      <c r="J442" s="205"/>
      <c r="K442" s="206"/>
      <c r="AD442" s="161" t="s">
        <v>44</v>
      </c>
    </row>
    <row r="443" spans="1:31" ht="19.2" thickTop="1" thickBot="1" x14ac:dyDescent="0.4">
      <c r="C443" s="207"/>
      <c r="D443" s="254"/>
      <c r="E443" s="209" t="str">
        <f>+F10</f>
        <v>FEI Prix St George Test  Edition 2009 Updated 2021</v>
      </c>
      <c r="F443" s="255"/>
      <c r="G443" s="210" t="str">
        <f>+J10</f>
        <v>C</v>
      </c>
      <c r="H443" s="210" t="str">
        <f>+K10</f>
        <v>B</v>
      </c>
      <c r="I443" s="210">
        <f>+G10</f>
        <v>340</v>
      </c>
      <c r="J443" s="211"/>
      <c r="K443" s="212"/>
    </row>
    <row r="444" spans="1:31" ht="16.2" thickTop="1" x14ac:dyDescent="0.3">
      <c r="C444" s="213" t="s">
        <v>0</v>
      </c>
      <c r="D444" s="214" t="s">
        <v>1</v>
      </c>
      <c r="E444" s="213" t="s">
        <v>2</v>
      </c>
      <c r="F444" s="213" t="s">
        <v>3</v>
      </c>
      <c r="G444" s="213" t="s">
        <v>4</v>
      </c>
      <c r="H444" s="213" t="s">
        <v>5</v>
      </c>
      <c r="I444" s="213" t="s">
        <v>6</v>
      </c>
      <c r="J444" s="215" t="s">
        <v>7</v>
      </c>
      <c r="K444" s="216" t="s">
        <v>8</v>
      </c>
    </row>
    <row r="445" spans="1:31" s="326" customFormat="1" ht="15" customHeight="1" x14ac:dyDescent="0.3">
      <c r="A445" s="322">
        <f t="shared" ref="A445:A461" si="78">K445</f>
        <v>1</v>
      </c>
      <c r="B445" s="323">
        <v>1</v>
      </c>
      <c r="C445" s="258" t="s">
        <v>115</v>
      </c>
      <c r="D445" s="411" t="s">
        <v>690</v>
      </c>
      <c r="E445" s="412" t="s">
        <v>691</v>
      </c>
      <c r="F445" s="420" t="s">
        <v>691</v>
      </c>
      <c r="G445" s="290">
        <v>241.5</v>
      </c>
      <c r="H445" s="291">
        <v>240</v>
      </c>
      <c r="I445" s="295">
        <f t="shared" ref="I445:I467" si="79">+G445+H445</f>
        <v>481.5</v>
      </c>
      <c r="J445" s="259">
        <f t="shared" ref="J445:J467" si="80">+TRUNC(I445/2/$I$443,4)</f>
        <v>0.70799999999999996</v>
      </c>
      <c r="K445" s="142">
        <f t="shared" ref="K445:K467" si="81">IFERROR(RANK(I445,$I$445:$I$474,0),"")</f>
        <v>1</v>
      </c>
      <c r="AE445" s="350"/>
    </row>
    <row r="446" spans="1:31" s="326" customFormat="1" ht="15" customHeight="1" x14ac:dyDescent="0.3">
      <c r="A446" s="322">
        <f t="shared" si="78"/>
        <v>2</v>
      </c>
      <c r="B446" s="323">
        <v>2</v>
      </c>
      <c r="C446" s="258" t="s">
        <v>115</v>
      </c>
      <c r="D446" s="411" t="s">
        <v>697</v>
      </c>
      <c r="E446" s="412" t="s">
        <v>698</v>
      </c>
      <c r="F446" s="420" t="s">
        <v>699</v>
      </c>
      <c r="G446" s="290">
        <v>232</v>
      </c>
      <c r="H446" s="291">
        <v>236</v>
      </c>
      <c r="I446" s="295">
        <f t="shared" si="79"/>
        <v>468</v>
      </c>
      <c r="J446" s="259">
        <f t="shared" si="80"/>
        <v>0.68820000000000003</v>
      </c>
      <c r="K446" s="142">
        <f t="shared" si="81"/>
        <v>2</v>
      </c>
      <c r="AE446" s="350"/>
    </row>
    <row r="447" spans="1:31" s="372" customFormat="1" ht="15" customHeight="1" thickBot="1" x14ac:dyDescent="0.35">
      <c r="A447" s="370">
        <f t="shared" si="78"/>
        <v>3</v>
      </c>
      <c r="B447" s="371">
        <v>3</v>
      </c>
      <c r="C447" s="258" t="s">
        <v>86</v>
      </c>
      <c r="D447" s="394" t="s">
        <v>776</v>
      </c>
      <c r="E447" s="395" t="s">
        <v>777</v>
      </c>
      <c r="F447" s="395" t="s">
        <v>777</v>
      </c>
      <c r="G447" s="290">
        <v>229</v>
      </c>
      <c r="H447" s="291">
        <v>230.5</v>
      </c>
      <c r="I447" s="295">
        <f t="shared" si="79"/>
        <v>459.5</v>
      </c>
      <c r="J447" s="259">
        <f t="shared" si="80"/>
        <v>0.67569999999999997</v>
      </c>
      <c r="K447" s="142">
        <f t="shared" si="81"/>
        <v>3</v>
      </c>
      <c r="AE447" s="373"/>
    </row>
    <row r="448" spans="1:31" s="304" customFormat="1" ht="15" customHeight="1" thickBot="1" x14ac:dyDescent="0.35">
      <c r="A448" s="302">
        <f t="shared" si="78"/>
        <v>4</v>
      </c>
      <c r="B448" s="303">
        <v>4</v>
      </c>
      <c r="C448" s="95" t="s">
        <v>115</v>
      </c>
      <c r="D448" s="671" t="s">
        <v>694</v>
      </c>
      <c r="E448" s="437" t="s">
        <v>668</v>
      </c>
      <c r="F448" s="437" t="s">
        <v>668</v>
      </c>
      <c r="G448" s="90">
        <v>215</v>
      </c>
      <c r="H448" s="91">
        <v>225.5</v>
      </c>
      <c r="I448" s="147">
        <f t="shared" si="79"/>
        <v>440.5</v>
      </c>
      <c r="J448" s="148">
        <f t="shared" si="80"/>
        <v>0.64770000000000005</v>
      </c>
      <c r="K448" s="149">
        <f t="shared" si="81"/>
        <v>4</v>
      </c>
      <c r="AE448" s="305"/>
    </row>
    <row r="449" spans="1:31" s="326" customFormat="1" ht="15" customHeight="1" x14ac:dyDescent="0.3">
      <c r="A449" s="322">
        <f t="shared" si="78"/>
        <v>5</v>
      </c>
      <c r="B449" s="323">
        <v>5</v>
      </c>
      <c r="C449" s="220" t="s">
        <v>88</v>
      </c>
      <c r="D449" s="327" t="s">
        <v>195</v>
      </c>
      <c r="E449" s="352" t="s">
        <v>194</v>
      </c>
      <c r="F449" s="442" t="s">
        <v>194</v>
      </c>
      <c r="G449" s="300">
        <v>218.5</v>
      </c>
      <c r="H449" s="301">
        <v>220.5</v>
      </c>
      <c r="I449" s="147">
        <f t="shared" si="79"/>
        <v>439</v>
      </c>
      <c r="J449" s="148">
        <f t="shared" si="80"/>
        <v>0.64549999999999996</v>
      </c>
      <c r="K449" s="149">
        <f t="shared" si="81"/>
        <v>5</v>
      </c>
      <c r="AE449" s="350"/>
    </row>
    <row r="450" spans="1:31" ht="15" customHeight="1" x14ac:dyDescent="0.3">
      <c r="A450" s="158">
        <f t="shared" si="78"/>
        <v>6</v>
      </c>
      <c r="B450" s="159">
        <v>6</v>
      </c>
      <c r="C450" s="258" t="s">
        <v>9</v>
      </c>
      <c r="D450" s="411" t="s">
        <v>216</v>
      </c>
      <c r="E450" s="412" t="s">
        <v>169</v>
      </c>
      <c r="F450" s="412" t="s">
        <v>170</v>
      </c>
      <c r="G450" s="443">
        <v>216</v>
      </c>
      <c r="H450" s="291">
        <v>219.5</v>
      </c>
      <c r="I450" s="295">
        <f t="shared" si="79"/>
        <v>435.5</v>
      </c>
      <c r="J450" s="259">
        <f t="shared" si="80"/>
        <v>0.64039999999999997</v>
      </c>
      <c r="K450" s="142">
        <f t="shared" si="81"/>
        <v>6</v>
      </c>
    </row>
    <row r="451" spans="1:31" ht="15" customHeight="1" x14ac:dyDescent="0.3">
      <c r="A451" s="158">
        <f t="shared" si="78"/>
        <v>7</v>
      </c>
      <c r="B451" s="159">
        <v>7</v>
      </c>
      <c r="C451" s="95" t="s">
        <v>115</v>
      </c>
      <c r="D451" s="672" t="s">
        <v>692</v>
      </c>
      <c r="E451" s="101" t="s">
        <v>666</v>
      </c>
      <c r="F451" s="101" t="s">
        <v>666</v>
      </c>
      <c r="G451" s="436">
        <v>213.5</v>
      </c>
      <c r="H451" s="91">
        <v>219.5</v>
      </c>
      <c r="I451" s="147">
        <f t="shared" si="79"/>
        <v>433</v>
      </c>
      <c r="J451" s="148">
        <f t="shared" si="80"/>
        <v>0.63670000000000004</v>
      </c>
      <c r="K451" s="149">
        <f t="shared" si="81"/>
        <v>7</v>
      </c>
    </row>
    <row r="452" spans="1:31" ht="15" customHeight="1" x14ac:dyDescent="0.3">
      <c r="A452" s="158">
        <f t="shared" si="78"/>
        <v>8</v>
      </c>
      <c r="B452" s="159">
        <v>8</v>
      </c>
      <c r="C452" s="220" t="s">
        <v>90</v>
      </c>
      <c r="D452" s="410" t="s">
        <v>555</v>
      </c>
      <c r="E452" s="393" t="s">
        <v>526</v>
      </c>
      <c r="F452" s="393" t="s">
        <v>556</v>
      </c>
      <c r="G452" s="349">
        <v>216</v>
      </c>
      <c r="H452" s="301">
        <v>214.5</v>
      </c>
      <c r="I452" s="147">
        <f t="shared" si="79"/>
        <v>430.5</v>
      </c>
      <c r="J452" s="148">
        <f t="shared" si="80"/>
        <v>0.63300000000000001</v>
      </c>
      <c r="K452" s="149">
        <f t="shared" si="81"/>
        <v>8</v>
      </c>
    </row>
    <row r="453" spans="1:31" s="218" customFormat="1" ht="15" customHeight="1" x14ac:dyDescent="0.3">
      <c r="A453" s="158">
        <f t="shared" si="78"/>
        <v>9</v>
      </c>
      <c r="B453" s="159">
        <v>9</v>
      </c>
      <c r="C453" s="95" t="s">
        <v>115</v>
      </c>
      <c r="D453" s="672" t="s">
        <v>688</v>
      </c>
      <c r="E453" s="435" t="s">
        <v>620</v>
      </c>
      <c r="F453" s="435" t="s">
        <v>689</v>
      </c>
      <c r="G453" s="436">
        <v>213.5</v>
      </c>
      <c r="H453" s="91">
        <v>216</v>
      </c>
      <c r="I453" s="147">
        <f t="shared" si="79"/>
        <v>429.5</v>
      </c>
      <c r="J453" s="148">
        <f t="shared" si="80"/>
        <v>0.63160000000000005</v>
      </c>
      <c r="K453" s="149">
        <f t="shared" si="81"/>
        <v>9</v>
      </c>
      <c r="AE453" s="219"/>
    </row>
    <row r="454" spans="1:31" s="218" customFormat="1" ht="15" customHeight="1" x14ac:dyDescent="0.3">
      <c r="A454" s="158">
        <f t="shared" si="78"/>
        <v>10</v>
      </c>
      <c r="B454" s="159">
        <v>10</v>
      </c>
      <c r="C454" s="258" t="s">
        <v>86</v>
      </c>
      <c r="D454" s="411" t="s">
        <v>778</v>
      </c>
      <c r="E454" s="412" t="s">
        <v>770</v>
      </c>
      <c r="F454" s="412" t="s">
        <v>779</v>
      </c>
      <c r="G454" s="443">
        <v>215.5</v>
      </c>
      <c r="H454" s="291">
        <v>212.5</v>
      </c>
      <c r="I454" s="295">
        <f t="shared" si="79"/>
        <v>428</v>
      </c>
      <c r="J454" s="259">
        <f t="shared" si="80"/>
        <v>0.62939999999999996</v>
      </c>
      <c r="K454" s="142">
        <f t="shared" si="81"/>
        <v>10</v>
      </c>
      <c r="AE454" s="219"/>
    </row>
    <row r="455" spans="1:31" s="218" customFormat="1" ht="15" customHeight="1" x14ac:dyDescent="0.3">
      <c r="A455" s="158">
        <f t="shared" si="78"/>
        <v>11</v>
      </c>
      <c r="B455" s="159">
        <v>11</v>
      </c>
      <c r="C455" s="217" t="s">
        <v>82</v>
      </c>
      <c r="D455" s="428" t="s">
        <v>454</v>
      </c>
      <c r="E455" s="429" t="s">
        <v>445</v>
      </c>
      <c r="F455" s="429" t="s">
        <v>403</v>
      </c>
      <c r="G455" s="298">
        <v>213.5</v>
      </c>
      <c r="H455" s="299">
        <v>213</v>
      </c>
      <c r="I455" s="140">
        <f t="shared" si="79"/>
        <v>426.5</v>
      </c>
      <c r="J455" s="141">
        <f t="shared" si="80"/>
        <v>0.62719999999999998</v>
      </c>
      <c r="K455" s="142">
        <f t="shared" si="81"/>
        <v>11</v>
      </c>
      <c r="AE455" s="219"/>
    </row>
    <row r="456" spans="1:31" s="426" customFormat="1" ht="15" customHeight="1" x14ac:dyDescent="0.3">
      <c r="A456" s="423">
        <f t="shared" si="78"/>
        <v>12</v>
      </c>
      <c r="B456" s="424">
        <v>12</v>
      </c>
      <c r="C456" s="95" t="s">
        <v>115</v>
      </c>
      <c r="D456" s="673" t="s">
        <v>693</v>
      </c>
      <c r="E456" s="99" t="s">
        <v>670</v>
      </c>
      <c r="F456" s="101" t="s">
        <v>671</v>
      </c>
      <c r="G456" s="90">
        <v>208</v>
      </c>
      <c r="H456" s="91">
        <v>218</v>
      </c>
      <c r="I456" s="147">
        <f t="shared" si="79"/>
        <v>426</v>
      </c>
      <c r="J456" s="148">
        <f t="shared" si="80"/>
        <v>0.62639999999999996</v>
      </c>
      <c r="K456" s="149">
        <f t="shared" si="81"/>
        <v>12</v>
      </c>
      <c r="AE456" s="427"/>
    </row>
    <row r="457" spans="1:31" s="218" customFormat="1" ht="15" customHeight="1" x14ac:dyDescent="0.3">
      <c r="A457" s="158">
        <f t="shared" si="78"/>
        <v>13</v>
      </c>
      <c r="B457" s="159">
        <v>13</v>
      </c>
      <c r="C457" s="95" t="s">
        <v>115</v>
      </c>
      <c r="D457" s="672" t="s">
        <v>686</v>
      </c>
      <c r="E457" s="435" t="s">
        <v>687</v>
      </c>
      <c r="F457" s="435" t="s">
        <v>687</v>
      </c>
      <c r="G457" s="90">
        <v>210.5</v>
      </c>
      <c r="H457" s="91">
        <v>215</v>
      </c>
      <c r="I457" s="147">
        <f t="shared" si="79"/>
        <v>425.5</v>
      </c>
      <c r="J457" s="148">
        <f t="shared" si="80"/>
        <v>0.62570000000000003</v>
      </c>
      <c r="K457" s="149">
        <f t="shared" si="81"/>
        <v>13</v>
      </c>
      <c r="AE457" s="219"/>
    </row>
    <row r="458" spans="1:31" s="218" customFormat="1" ht="15" customHeight="1" x14ac:dyDescent="0.3">
      <c r="A458" s="158">
        <f t="shared" si="78"/>
        <v>14</v>
      </c>
      <c r="B458" s="159">
        <v>14</v>
      </c>
      <c r="C458" s="217" t="s">
        <v>82</v>
      </c>
      <c r="D458" s="428" t="s">
        <v>455</v>
      </c>
      <c r="E458" s="429" t="s">
        <v>456</v>
      </c>
      <c r="F458" s="429" t="s">
        <v>456</v>
      </c>
      <c r="G458" s="298">
        <v>211</v>
      </c>
      <c r="H458" s="299">
        <v>208</v>
      </c>
      <c r="I458" s="140">
        <f t="shared" si="79"/>
        <v>419</v>
      </c>
      <c r="J458" s="141">
        <f t="shared" si="80"/>
        <v>0.61609999999999998</v>
      </c>
      <c r="K458" s="142">
        <f t="shared" si="81"/>
        <v>14</v>
      </c>
      <c r="AE458" s="219"/>
    </row>
    <row r="459" spans="1:31" s="218" customFormat="1" ht="15" customHeight="1" x14ac:dyDescent="0.3">
      <c r="A459" s="158">
        <f t="shared" si="78"/>
        <v>15</v>
      </c>
      <c r="B459" s="159">
        <v>15</v>
      </c>
      <c r="C459" s="262" t="s">
        <v>115</v>
      </c>
      <c r="D459" s="674" t="s">
        <v>376</v>
      </c>
      <c r="E459" s="415" t="s">
        <v>384</v>
      </c>
      <c r="F459" s="415" t="s">
        <v>370</v>
      </c>
      <c r="G459" s="292">
        <v>208</v>
      </c>
      <c r="H459" s="293">
        <v>207</v>
      </c>
      <c r="I459" s="294">
        <f t="shared" si="79"/>
        <v>415</v>
      </c>
      <c r="J459" s="263">
        <f t="shared" si="80"/>
        <v>0.61019999999999996</v>
      </c>
      <c r="K459" s="264">
        <f t="shared" si="81"/>
        <v>15</v>
      </c>
      <c r="AE459" s="219"/>
    </row>
    <row r="460" spans="1:31" s="218" customFormat="1" ht="30" customHeight="1" x14ac:dyDescent="0.3">
      <c r="A460" s="158">
        <f t="shared" si="78"/>
        <v>16</v>
      </c>
      <c r="B460" s="159">
        <v>16</v>
      </c>
      <c r="C460" s="258" t="s">
        <v>9</v>
      </c>
      <c r="D460" s="411" t="s">
        <v>217</v>
      </c>
      <c r="E460" s="412" t="s">
        <v>218</v>
      </c>
      <c r="F460" s="412" t="s">
        <v>218</v>
      </c>
      <c r="G460" s="290">
        <v>205.5</v>
      </c>
      <c r="H460" s="291">
        <v>209</v>
      </c>
      <c r="I460" s="295">
        <f t="shared" si="79"/>
        <v>414.5</v>
      </c>
      <c r="J460" s="259">
        <f t="shared" si="80"/>
        <v>0.60950000000000004</v>
      </c>
      <c r="K460" s="142">
        <f t="shared" si="81"/>
        <v>16</v>
      </c>
      <c r="AE460" s="219"/>
    </row>
    <row r="461" spans="1:31" s="218" customFormat="1" ht="15" customHeight="1" x14ac:dyDescent="0.3">
      <c r="A461" s="158">
        <f t="shared" si="78"/>
        <v>17</v>
      </c>
      <c r="B461" s="159">
        <v>17</v>
      </c>
      <c r="C461" s="95" t="s">
        <v>86</v>
      </c>
      <c r="D461" s="670" t="s">
        <v>780</v>
      </c>
      <c r="E461" s="51" t="s">
        <v>781</v>
      </c>
      <c r="F461" s="51" t="s">
        <v>781</v>
      </c>
      <c r="G461" s="90">
        <v>202</v>
      </c>
      <c r="H461" s="91">
        <v>210.5</v>
      </c>
      <c r="I461" s="147">
        <f t="shared" si="79"/>
        <v>412.5</v>
      </c>
      <c r="J461" s="148">
        <f t="shared" si="80"/>
        <v>0.60660000000000003</v>
      </c>
      <c r="K461" s="149">
        <f t="shared" si="81"/>
        <v>17</v>
      </c>
      <c r="AE461" s="219"/>
    </row>
    <row r="462" spans="1:31" ht="15" customHeight="1" x14ac:dyDescent="0.3">
      <c r="A462" s="158">
        <f t="shared" ref="A462:A474" si="82">K462</f>
        <v>18</v>
      </c>
      <c r="B462" s="159">
        <v>18</v>
      </c>
      <c r="C462" s="262" t="s">
        <v>80</v>
      </c>
      <c r="D462" s="675" t="s">
        <v>557</v>
      </c>
      <c r="E462" s="425" t="s">
        <v>559</v>
      </c>
      <c r="F462" s="425" t="s">
        <v>558</v>
      </c>
      <c r="G462" s="292">
        <v>201.5</v>
      </c>
      <c r="H462" s="293">
        <v>210</v>
      </c>
      <c r="I462" s="294">
        <f t="shared" si="79"/>
        <v>411.5</v>
      </c>
      <c r="J462" s="263">
        <f t="shared" si="80"/>
        <v>0.60509999999999997</v>
      </c>
      <c r="K462" s="264">
        <f t="shared" si="81"/>
        <v>18</v>
      </c>
    </row>
    <row r="463" spans="1:31" ht="15" customHeight="1" x14ac:dyDescent="0.3">
      <c r="A463" s="158">
        <f t="shared" si="82"/>
        <v>19</v>
      </c>
      <c r="B463" s="159">
        <v>19</v>
      </c>
      <c r="C463" s="220" t="s">
        <v>82</v>
      </c>
      <c r="D463" s="222" t="s">
        <v>457</v>
      </c>
      <c r="E463" s="223" t="s">
        <v>412</v>
      </c>
      <c r="F463" s="223" t="s">
        <v>412</v>
      </c>
      <c r="G463" s="300">
        <v>195.5</v>
      </c>
      <c r="H463" s="301">
        <v>214.5</v>
      </c>
      <c r="I463" s="147">
        <f t="shared" si="79"/>
        <v>410</v>
      </c>
      <c r="J463" s="148">
        <f t="shared" si="80"/>
        <v>0.60289999999999999</v>
      </c>
      <c r="K463" s="149">
        <f t="shared" si="81"/>
        <v>19</v>
      </c>
    </row>
    <row r="464" spans="1:31" ht="15" customHeight="1" x14ac:dyDescent="0.3">
      <c r="A464" s="158">
        <f t="shared" si="82"/>
        <v>20</v>
      </c>
      <c r="B464" s="159">
        <v>20</v>
      </c>
      <c r="C464" s="220" t="s">
        <v>9</v>
      </c>
      <c r="D464" s="396" t="s">
        <v>219</v>
      </c>
      <c r="E464" s="397" t="s">
        <v>220</v>
      </c>
      <c r="F464" s="397" t="s">
        <v>220</v>
      </c>
      <c r="G464" s="300">
        <v>201</v>
      </c>
      <c r="H464" s="301">
        <v>207</v>
      </c>
      <c r="I464" s="147">
        <f t="shared" si="79"/>
        <v>408</v>
      </c>
      <c r="J464" s="148">
        <f t="shared" si="80"/>
        <v>0.6</v>
      </c>
      <c r="K464" s="149">
        <f t="shared" si="81"/>
        <v>20</v>
      </c>
    </row>
    <row r="465" spans="1:30" ht="15" customHeight="1" x14ac:dyDescent="0.3">
      <c r="A465" s="158">
        <f t="shared" si="82"/>
        <v>21</v>
      </c>
      <c r="B465" s="159">
        <v>21</v>
      </c>
      <c r="C465" s="220" t="s">
        <v>82</v>
      </c>
      <c r="D465" s="327" t="s">
        <v>458</v>
      </c>
      <c r="E465" s="352" t="s">
        <v>459</v>
      </c>
      <c r="F465" s="352" t="s">
        <v>459</v>
      </c>
      <c r="G465" s="300">
        <v>197</v>
      </c>
      <c r="H465" s="301">
        <v>205.5</v>
      </c>
      <c r="I465" s="147">
        <f t="shared" si="79"/>
        <v>402.5</v>
      </c>
      <c r="J465" s="148">
        <f t="shared" si="80"/>
        <v>0.59189999999999998</v>
      </c>
      <c r="K465" s="149">
        <f t="shared" si="81"/>
        <v>21</v>
      </c>
    </row>
    <row r="466" spans="1:30" ht="15" customHeight="1" x14ac:dyDescent="0.3">
      <c r="A466" s="158">
        <f t="shared" si="82"/>
        <v>22</v>
      </c>
      <c r="B466" s="159">
        <v>22</v>
      </c>
      <c r="C466" s="95" t="s">
        <v>115</v>
      </c>
      <c r="D466" s="676" t="s">
        <v>695</v>
      </c>
      <c r="E466" s="103" t="s">
        <v>696</v>
      </c>
      <c r="F466" s="103" t="s">
        <v>696</v>
      </c>
      <c r="G466" s="90">
        <v>195</v>
      </c>
      <c r="H466" s="91">
        <v>204.5</v>
      </c>
      <c r="I466" s="147">
        <f t="shared" si="79"/>
        <v>399.5</v>
      </c>
      <c r="J466" s="148">
        <f t="shared" si="80"/>
        <v>0.58750000000000002</v>
      </c>
      <c r="K466" s="149">
        <f t="shared" si="81"/>
        <v>22</v>
      </c>
    </row>
    <row r="467" spans="1:30" ht="15" customHeight="1" thickBot="1" x14ac:dyDescent="0.35">
      <c r="A467" s="158">
        <f t="shared" si="82"/>
        <v>23</v>
      </c>
      <c r="B467" s="159">
        <v>23</v>
      </c>
      <c r="C467" s="220" t="s">
        <v>82</v>
      </c>
      <c r="D467" s="222" t="s">
        <v>460</v>
      </c>
      <c r="E467" s="223" t="s">
        <v>412</v>
      </c>
      <c r="F467" s="223" t="s">
        <v>412</v>
      </c>
      <c r="G467" s="300">
        <v>195</v>
      </c>
      <c r="H467" s="301">
        <v>203.5</v>
      </c>
      <c r="I467" s="147">
        <f t="shared" si="79"/>
        <v>398.5</v>
      </c>
      <c r="J467" s="148">
        <f t="shared" si="80"/>
        <v>0.58599999999999997</v>
      </c>
      <c r="K467" s="149">
        <f t="shared" si="81"/>
        <v>23</v>
      </c>
    </row>
    <row r="468" spans="1:30" hidden="1" x14ac:dyDescent="0.3">
      <c r="A468" s="158">
        <f t="shared" si="82"/>
        <v>24</v>
      </c>
      <c r="B468" s="159">
        <v>24</v>
      </c>
      <c r="C468" s="95"/>
      <c r="D468" s="677"/>
      <c r="E468" s="97"/>
      <c r="F468" s="97"/>
      <c r="G468" s="90"/>
      <c r="H468" s="91"/>
      <c r="I468" s="147">
        <f t="shared" ref="I468:I469" si="83">+G468+H468</f>
        <v>0</v>
      </c>
      <c r="J468" s="148">
        <f t="shared" ref="J468:J469" si="84">+TRUNC(I468/2/$I$443,4)</f>
        <v>0</v>
      </c>
      <c r="K468" s="149">
        <f t="shared" ref="K468:K469" si="85">IFERROR(RANK(I468,$I$445:$I$474,0),"")</f>
        <v>24</v>
      </c>
    </row>
    <row r="469" spans="1:30" ht="14.4" hidden="1" x14ac:dyDescent="0.3">
      <c r="A469" s="158">
        <f t="shared" si="82"/>
        <v>24</v>
      </c>
      <c r="B469" s="159">
        <v>25</v>
      </c>
      <c r="C469" s="220"/>
      <c r="D469" s="224"/>
      <c r="E469" s="99"/>
      <c r="F469" s="225"/>
      <c r="G469" s="300"/>
      <c r="H469" s="301"/>
      <c r="I469" s="147">
        <f t="shared" si="83"/>
        <v>0</v>
      </c>
      <c r="J469" s="148">
        <f t="shared" si="84"/>
        <v>0</v>
      </c>
      <c r="K469" s="149">
        <f t="shared" si="85"/>
        <v>24</v>
      </c>
    </row>
    <row r="470" spans="1:30" hidden="1" x14ac:dyDescent="0.3">
      <c r="A470" s="158">
        <f t="shared" si="82"/>
        <v>24</v>
      </c>
      <c r="B470" s="159">
        <v>26</v>
      </c>
      <c r="C470" s="220"/>
      <c r="D470" s="332"/>
      <c r="E470" s="333"/>
      <c r="F470" s="333"/>
      <c r="G470" s="300"/>
      <c r="H470" s="301"/>
      <c r="I470" s="147">
        <f t="shared" ref="I470:I474" si="86">+G470+H470</f>
        <v>0</v>
      </c>
      <c r="J470" s="148">
        <f t="shared" ref="J470:J474" si="87">+TRUNC(I470/2/$I$443,4)</f>
        <v>0</v>
      </c>
      <c r="K470" s="149">
        <f t="shared" ref="K470:K474" si="88">IFERROR(RANK(I470,$I$445:$I$474,0),"")</f>
        <v>24</v>
      </c>
    </row>
    <row r="471" spans="1:30" hidden="1" x14ac:dyDescent="0.3">
      <c r="A471" s="158">
        <f t="shared" si="82"/>
        <v>24</v>
      </c>
      <c r="B471" s="159">
        <v>27</v>
      </c>
      <c r="C471" s="220"/>
      <c r="D471" s="332"/>
      <c r="E471" s="333"/>
      <c r="F471" s="333"/>
      <c r="G471" s="300"/>
      <c r="H471" s="301"/>
      <c r="I471" s="147">
        <f t="shared" si="86"/>
        <v>0</v>
      </c>
      <c r="J471" s="148">
        <f t="shared" si="87"/>
        <v>0</v>
      </c>
      <c r="K471" s="149">
        <f t="shared" si="88"/>
        <v>24</v>
      </c>
    </row>
    <row r="472" spans="1:30" hidden="1" x14ac:dyDescent="0.3">
      <c r="A472" s="158">
        <f t="shared" si="82"/>
        <v>24</v>
      </c>
      <c r="B472" s="159">
        <v>28</v>
      </c>
      <c r="C472" s="220"/>
      <c r="D472" s="332"/>
      <c r="E472" s="333"/>
      <c r="F472" s="333"/>
      <c r="G472" s="300"/>
      <c r="H472" s="301"/>
      <c r="I472" s="147">
        <f t="shared" si="86"/>
        <v>0</v>
      </c>
      <c r="J472" s="148">
        <f t="shared" si="87"/>
        <v>0</v>
      </c>
      <c r="K472" s="149">
        <f t="shared" si="88"/>
        <v>24</v>
      </c>
    </row>
    <row r="473" spans="1:30" hidden="1" x14ac:dyDescent="0.3">
      <c r="A473" s="158">
        <f t="shared" si="82"/>
        <v>24</v>
      </c>
      <c r="B473" s="159">
        <v>29</v>
      </c>
      <c r="C473" s="220"/>
      <c r="D473" s="332"/>
      <c r="E473" s="333"/>
      <c r="F473" s="333"/>
      <c r="G473" s="300"/>
      <c r="H473" s="301"/>
      <c r="I473" s="147">
        <f t="shared" si="86"/>
        <v>0</v>
      </c>
      <c r="J473" s="148">
        <f t="shared" si="87"/>
        <v>0</v>
      </c>
      <c r="K473" s="149">
        <f t="shared" si="88"/>
        <v>24</v>
      </c>
    </row>
    <row r="474" spans="1:30" ht="14.4" hidden="1" thickBot="1" x14ac:dyDescent="0.35">
      <c r="A474" s="158">
        <f t="shared" si="82"/>
        <v>24</v>
      </c>
      <c r="B474" s="159">
        <v>30</v>
      </c>
      <c r="C474" s="220"/>
      <c r="D474" s="336"/>
      <c r="E474" s="337"/>
      <c r="F474" s="333"/>
      <c r="G474" s="300"/>
      <c r="H474" s="301"/>
      <c r="I474" s="147">
        <f t="shared" si="86"/>
        <v>0</v>
      </c>
      <c r="J474" s="148">
        <f t="shared" si="87"/>
        <v>0</v>
      </c>
      <c r="K474" s="149">
        <f t="shared" si="88"/>
        <v>24</v>
      </c>
    </row>
    <row r="475" spans="1:30" ht="16.2" thickTop="1" x14ac:dyDescent="0.3">
      <c r="C475" s="232"/>
      <c r="D475" s="233"/>
      <c r="E475" s="234"/>
      <c r="F475" s="235" t="s">
        <v>18</v>
      </c>
      <c r="G475" s="213" t="s">
        <v>19</v>
      </c>
      <c r="H475" s="213" t="s">
        <v>20</v>
      </c>
      <c r="I475" s="213" t="s">
        <v>6</v>
      </c>
      <c r="J475" s="215"/>
      <c r="K475" s="216" t="s">
        <v>8</v>
      </c>
    </row>
    <row r="476" spans="1:30" ht="15.6" x14ac:dyDescent="0.3">
      <c r="C476" s="732"/>
      <c r="D476" s="236"/>
      <c r="E476" s="237" t="s">
        <v>10</v>
      </c>
      <c r="F476" s="238" t="s">
        <v>115</v>
      </c>
      <c r="G476" s="239">
        <v>481.5</v>
      </c>
      <c r="H476" s="239">
        <v>468</v>
      </c>
      <c r="I476" s="239">
        <f>+G476+H476</f>
        <v>949.5</v>
      </c>
      <c r="J476" s="240"/>
      <c r="K476" s="238">
        <v>1</v>
      </c>
    </row>
    <row r="477" spans="1:30" ht="15.6" x14ac:dyDescent="0.3">
      <c r="C477" s="732"/>
      <c r="D477" s="236"/>
      <c r="E477" s="242"/>
      <c r="F477" s="238" t="s">
        <v>86</v>
      </c>
      <c r="G477" s="239">
        <v>459.5</v>
      </c>
      <c r="H477" s="239">
        <v>428</v>
      </c>
      <c r="I477" s="239">
        <f>+G477+H477</f>
        <v>887.5</v>
      </c>
      <c r="J477" s="240"/>
      <c r="K477" s="238">
        <v>2</v>
      </c>
    </row>
    <row r="478" spans="1:30" ht="15.6" x14ac:dyDescent="0.3">
      <c r="C478" s="732"/>
      <c r="D478" s="236"/>
      <c r="E478" s="242"/>
      <c r="F478" s="238" t="s">
        <v>9</v>
      </c>
      <c r="G478" s="239">
        <v>435.5</v>
      </c>
      <c r="H478" s="239">
        <v>414.5</v>
      </c>
      <c r="I478" s="239">
        <f>+G478+H478</f>
        <v>850</v>
      </c>
      <c r="J478" s="240"/>
      <c r="K478" s="238">
        <v>3</v>
      </c>
    </row>
    <row r="479" spans="1:30" ht="15.6" x14ac:dyDescent="0.3">
      <c r="D479" s="339"/>
      <c r="F479" s="374" t="s">
        <v>82</v>
      </c>
      <c r="G479" s="239">
        <v>426.5</v>
      </c>
      <c r="H479" s="239">
        <v>419</v>
      </c>
      <c r="I479" s="239">
        <f>+G479+H479</f>
        <v>845.5</v>
      </c>
      <c r="J479" s="240"/>
      <c r="K479" s="374">
        <v>4</v>
      </c>
    </row>
    <row r="480" spans="1:30" ht="34.5" customHeight="1" thickBot="1" x14ac:dyDescent="0.5">
      <c r="C480" s="203"/>
      <c r="D480" s="252"/>
      <c r="E480" s="204" t="str">
        <f>+E11</f>
        <v>Adult Medium Tour</v>
      </c>
      <c r="F480" s="253"/>
      <c r="G480" s="197" t="str">
        <f>+$H$11</f>
        <v>Debi van Wyk</v>
      </c>
      <c r="H480" s="197" t="str">
        <f>+$I$11</f>
        <v>Moya Truter</v>
      </c>
      <c r="I480" s="197" t="s">
        <v>15</v>
      </c>
      <c r="J480" s="205"/>
      <c r="K480" s="206"/>
      <c r="AD480" s="161" t="s">
        <v>44</v>
      </c>
    </row>
    <row r="481" spans="1:31" ht="19.2" thickTop="1" thickBot="1" x14ac:dyDescent="0.4">
      <c r="C481" s="207"/>
      <c r="D481" s="254"/>
      <c r="E481" s="209" t="str">
        <f>+F11</f>
        <v>FEI Intermediate A Test  Edtion 2015 updated 2021</v>
      </c>
      <c r="F481" s="255"/>
      <c r="G481" s="210" t="str">
        <f>+$J$11</f>
        <v>C</v>
      </c>
      <c r="H481" s="210" t="str">
        <f>+$K$11</f>
        <v>B</v>
      </c>
      <c r="I481" s="210">
        <f>+$G$11</f>
        <v>340</v>
      </c>
      <c r="J481" s="211"/>
      <c r="K481" s="212"/>
    </row>
    <row r="482" spans="1:31" ht="16.2" thickTop="1" x14ac:dyDescent="0.3">
      <c r="C482" s="213" t="s">
        <v>0</v>
      </c>
      <c r="D482" s="214" t="s">
        <v>1</v>
      </c>
      <c r="E482" s="213" t="s">
        <v>2</v>
      </c>
      <c r="F482" s="213" t="s">
        <v>3</v>
      </c>
      <c r="G482" s="213" t="s">
        <v>4</v>
      </c>
      <c r="H482" s="213" t="s">
        <v>5</v>
      </c>
      <c r="I482" s="213" t="s">
        <v>6</v>
      </c>
      <c r="J482" s="215" t="s">
        <v>7</v>
      </c>
      <c r="K482" s="216" t="s">
        <v>8</v>
      </c>
    </row>
    <row r="483" spans="1:31" s="353" customFormat="1" x14ac:dyDescent="0.3">
      <c r="A483" s="163">
        <f>K483</f>
        <v>1</v>
      </c>
      <c r="B483" s="164">
        <v>1</v>
      </c>
      <c r="C483" s="95" t="s">
        <v>115</v>
      </c>
      <c r="D483" s="677" t="s">
        <v>700</v>
      </c>
      <c r="E483" s="97" t="s">
        <v>701</v>
      </c>
      <c r="F483" s="97" t="s">
        <v>701</v>
      </c>
      <c r="G483" s="90">
        <v>203.5</v>
      </c>
      <c r="H483" s="91">
        <v>221</v>
      </c>
      <c r="I483" s="147">
        <f>+G483+H483</f>
        <v>424.5</v>
      </c>
      <c r="J483" s="148">
        <f>+TRUNC(I483/2/$I$481,4)</f>
        <v>0.62419999999999998</v>
      </c>
      <c r="K483" s="149">
        <f>IFERROR(RANK(I483,$I$483:$I$512,0),"")</f>
        <v>1</v>
      </c>
      <c r="AE483" s="354"/>
    </row>
    <row r="484" spans="1:31" s="353" customFormat="1" ht="15" thickBot="1" x14ac:dyDescent="0.35">
      <c r="A484" s="163">
        <f t="shared" ref="A484:A512" si="89">K484</f>
        <v>2</v>
      </c>
      <c r="B484" s="164">
        <v>2</v>
      </c>
      <c r="C484" s="95" t="s">
        <v>115</v>
      </c>
      <c r="D484" s="678" t="s">
        <v>702</v>
      </c>
      <c r="E484" s="82" t="s">
        <v>653</v>
      </c>
      <c r="F484" s="82" t="s">
        <v>653</v>
      </c>
      <c r="G484" s="90">
        <v>203</v>
      </c>
      <c r="H484" s="91">
        <v>204</v>
      </c>
      <c r="I484" s="147">
        <f>+G484+H484</f>
        <v>407</v>
      </c>
      <c r="J484" s="148">
        <f>+TRUNC(I484/2/$I$481,4)</f>
        <v>0.59850000000000003</v>
      </c>
      <c r="K484" s="149">
        <f>IFERROR(RANK(I484,$I$483:$I$512,0),"")</f>
        <v>2</v>
      </c>
      <c r="AE484" s="354"/>
    </row>
    <row r="485" spans="1:31" ht="14.4" hidden="1" thickBot="1" x14ac:dyDescent="0.35">
      <c r="A485" s="158">
        <f t="shared" si="89"/>
        <v>3</v>
      </c>
      <c r="B485" s="159">
        <v>3</v>
      </c>
      <c r="C485" s="220"/>
      <c r="D485" s="355"/>
      <c r="E485" s="356"/>
      <c r="F485" s="356"/>
      <c r="G485" s="357"/>
      <c r="H485" s="358"/>
      <c r="I485" s="147">
        <f t="shared" ref="I485:I512" si="90">+G485+H485</f>
        <v>0</v>
      </c>
      <c r="J485" s="359">
        <f t="shared" ref="J485:J512" si="91">+TRUNC(I485/2/$I$481,4)</f>
        <v>0</v>
      </c>
      <c r="K485" s="360">
        <f t="shared" ref="K485:K512" si="92">IFERROR(RANK(I485,$I$483:$I$512,0),"")</f>
        <v>3</v>
      </c>
    </row>
    <row r="486" spans="1:31" ht="14.4" hidden="1" thickBot="1" x14ac:dyDescent="0.35">
      <c r="A486" s="158">
        <f t="shared" si="89"/>
        <v>3</v>
      </c>
      <c r="B486" s="159">
        <v>4</v>
      </c>
      <c r="C486" s="220"/>
      <c r="D486" s="355"/>
      <c r="E486" s="356"/>
      <c r="F486" s="356"/>
      <c r="G486" s="357"/>
      <c r="H486" s="358"/>
      <c r="I486" s="147">
        <f t="shared" si="90"/>
        <v>0</v>
      </c>
      <c r="J486" s="359">
        <f t="shared" si="91"/>
        <v>0</v>
      </c>
      <c r="K486" s="360">
        <f t="shared" si="92"/>
        <v>3</v>
      </c>
    </row>
    <row r="487" spans="1:31" ht="14.4" hidden="1" thickBot="1" x14ac:dyDescent="0.35">
      <c r="A487" s="158">
        <f t="shared" si="89"/>
        <v>3</v>
      </c>
      <c r="B487" s="159">
        <v>5</v>
      </c>
      <c r="C487" s="220"/>
      <c r="D487" s="355"/>
      <c r="E487" s="356"/>
      <c r="F487" s="356"/>
      <c r="G487" s="357"/>
      <c r="H487" s="358"/>
      <c r="I487" s="147">
        <f t="shared" si="90"/>
        <v>0</v>
      </c>
      <c r="J487" s="359">
        <f t="shared" si="91"/>
        <v>0</v>
      </c>
      <c r="K487" s="360">
        <f t="shared" si="92"/>
        <v>3</v>
      </c>
    </row>
    <row r="488" spans="1:31" ht="14.4" hidden="1" thickBot="1" x14ac:dyDescent="0.35">
      <c r="A488" s="158">
        <f t="shared" si="89"/>
        <v>3</v>
      </c>
      <c r="B488" s="159">
        <v>6</v>
      </c>
      <c r="C488" s="220"/>
      <c r="D488" s="355"/>
      <c r="E488" s="356"/>
      <c r="F488" s="356"/>
      <c r="G488" s="357"/>
      <c r="H488" s="358"/>
      <c r="I488" s="147">
        <f t="shared" si="90"/>
        <v>0</v>
      </c>
      <c r="J488" s="359">
        <f t="shared" si="91"/>
        <v>0</v>
      </c>
      <c r="K488" s="360">
        <f t="shared" si="92"/>
        <v>3</v>
      </c>
    </row>
    <row r="489" spans="1:31" ht="14.4" hidden="1" thickBot="1" x14ac:dyDescent="0.35">
      <c r="A489" s="158">
        <f t="shared" si="89"/>
        <v>3</v>
      </c>
      <c r="B489" s="159">
        <v>7</v>
      </c>
      <c r="C489" s="220"/>
      <c r="D489" s="355"/>
      <c r="E489" s="356"/>
      <c r="F489" s="356"/>
      <c r="G489" s="357"/>
      <c r="H489" s="358"/>
      <c r="I489" s="147">
        <f t="shared" si="90"/>
        <v>0</v>
      </c>
      <c r="J489" s="359">
        <f t="shared" si="91"/>
        <v>0</v>
      </c>
      <c r="K489" s="360">
        <f t="shared" si="92"/>
        <v>3</v>
      </c>
    </row>
    <row r="490" spans="1:31" ht="14.4" hidden="1" thickBot="1" x14ac:dyDescent="0.35">
      <c r="A490" s="158">
        <f t="shared" si="89"/>
        <v>3</v>
      </c>
      <c r="B490" s="159">
        <v>8</v>
      </c>
      <c r="C490" s="220"/>
      <c r="D490" s="355"/>
      <c r="E490" s="356"/>
      <c r="F490" s="356"/>
      <c r="G490" s="357"/>
      <c r="H490" s="358"/>
      <c r="I490" s="147">
        <f t="shared" si="90"/>
        <v>0</v>
      </c>
      <c r="J490" s="359">
        <f t="shared" si="91"/>
        <v>0</v>
      </c>
      <c r="K490" s="360">
        <f t="shared" si="92"/>
        <v>3</v>
      </c>
    </row>
    <row r="491" spans="1:31" ht="14.4" hidden="1" thickBot="1" x14ac:dyDescent="0.35">
      <c r="A491" s="158">
        <f t="shared" si="89"/>
        <v>3</v>
      </c>
      <c r="B491" s="159">
        <v>9</v>
      </c>
      <c r="C491" s="220"/>
      <c r="D491" s="355"/>
      <c r="E491" s="356"/>
      <c r="F491" s="356"/>
      <c r="G491" s="357"/>
      <c r="H491" s="358"/>
      <c r="I491" s="147">
        <f t="shared" si="90"/>
        <v>0</v>
      </c>
      <c r="J491" s="359">
        <f t="shared" si="91"/>
        <v>0</v>
      </c>
      <c r="K491" s="360">
        <f t="shared" si="92"/>
        <v>3</v>
      </c>
    </row>
    <row r="492" spans="1:31" ht="14.4" hidden="1" thickBot="1" x14ac:dyDescent="0.35">
      <c r="A492" s="158">
        <f t="shared" si="89"/>
        <v>3</v>
      </c>
      <c r="B492" s="159">
        <v>10</v>
      </c>
      <c r="C492" s="220"/>
      <c r="D492" s="355"/>
      <c r="E492" s="356"/>
      <c r="F492" s="356"/>
      <c r="G492" s="357"/>
      <c r="H492" s="358"/>
      <c r="I492" s="147">
        <f t="shared" si="90"/>
        <v>0</v>
      </c>
      <c r="J492" s="359">
        <f t="shared" si="91"/>
        <v>0</v>
      </c>
      <c r="K492" s="360">
        <f t="shared" si="92"/>
        <v>3</v>
      </c>
    </row>
    <row r="493" spans="1:31" ht="14.4" hidden="1" thickBot="1" x14ac:dyDescent="0.35">
      <c r="A493" s="158">
        <f t="shared" si="89"/>
        <v>3</v>
      </c>
      <c r="B493" s="159">
        <v>11</v>
      </c>
      <c r="C493" s="220"/>
      <c r="D493" s="355"/>
      <c r="E493" s="356"/>
      <c r="F493" s="356"/>
      <c r="G493" s="357"/>
      <c r="H493" s="358"/>
      <c r="I493" s="147">
        <f t="shared" si="90"/>
        <v>0</v>
      </c>
      <c r="J493" s="359">
        <f t="shared" si="91"/>
        <v>0</v>
      </c>
      <c r="K493" s="360">
        <f t="shared" si="92"/>
        <v>3</v>
      </c>
    </row>
    <row r="494" spans="1:31" ht="14.4" hidden="1" thickBot="1" x14ac:dyDescent="0.35">
      <c r="A494" s="158">
        <f t="shared" si="89"/>
        <v>3</v>
      </c>
      <c r="B494" s="159">
        <v>12</v>
      </c>
      <c r="C494" s="220"/>
      <c r="D494" s="355"/>
      <c r="E494" s="356"/>
      <c r="F494" s="356"/>
      <c r="G494" s="357"/>
      <c r="H494" s="358"/>
      <c r="I494" s="147">
        <f t="shared" si="90"/>
        <v>0</v>
      </c>
      <c r="J494" s="359">
        <f t="shared" si="91"/>
        <v>0</v>
      </c>
      <c r="K494" s="360">
        <f t="shared" si="92"/>
        <v>3</v>
      </c>
    </row>
    <row r="495" spans="1:31" ht="14.4" hidden="1" thickBot="1" x14ac:dyDescent="0.35">
      <c r="A495" s="158">
        <f t="shared" si="89"/>
        <v>3</v>
      </c>
      <c r="B495" s="159">
        <v>13</v>
      </c>
      <c r="C495" s="220"/>
      <c r="D495" s="361"/>
      <c r="E495" s="362"/>
      <c r="F495" s="362"/>
      <c r="G495" s="363"/>
      <c r="H495" s="364"/>
      <c r="I495" s="147">
        <f t="shared" si="90"/>
        <v>0</v>
      </c>
      <c r="J495" s="359">
        <f t="shared" si="91"/>
        <v>0</v>
      </c>
      <c r="K495" s="360">
        <f t="shared" si="92"/>
        <v>3</v>
      </c>
    </row>
    <row r="496" spans="1:31" ht="14.4" hidden="1" thickBot="1" x14ac:dyDescent="0.35">
      <c r="A496" s="158">
        <f t="shared" si="89"/>
        <v>3</v>
      </c>
      <c r="B496" s="159">
        <v>14</v>
      </c>
      <c r="C496" s="220"/>
      <c r="D496" s="361"/>
      <c r="E496" s="362"/>
      <c r="F496" s="362"/>
      <c r="G496" s="363"/>
      <c r="H496" s="364"/>
      <c r="I496" s="147">
        <f t="shared" si="90"/>
        <v>0</v>
      </c>
      <c r="J496" s="359">
        <f t="shared" si="91"/>
        <v>0</v>
      </c>
      <c r="K496" s="360">
        <f t="shared" si="92"/>
        <v>3</v>
      </c>
    </row>
    <row r="497" spans="1:11" ht="14.4" hidden="1" thickBot="1" x14ac:dyDescent="0.35">
      <c r="A497" s="158">
        <f t="shared" si="89"/>
        <v>3</v>
      </c>
      <c r="B497" s="159">
        <v>15</v>
      </c>
      <c r="C497" s="220"/>
      <c r="D497" s="355"/>
      <c r="E497" s="356"/>
      <c r="F497" s="356"/>
      <c r="G497" s="357"/>
      <c r="H497" s="358"/>
      <c r="I497" s="147">
        <f t="shared" si="90"/>
        <v>0</v>
      </c>
      <c r="J497" s="359">
        <f t="shared" si="91"/>
        <v>0</v>
      </c>
      <c r="K497" s="360">
        <f t="shared" si="92"/>
        <v>3</v>
      </c>
    </row>
    <row r="498" spans="1:11" ht="14.4" hidden="1" thickBot="1" x14ac:dyDescent="0.35">
      <c r="A498" s="158">
        <f t="shared" si="89"/>
        <v>3</v>
      </c>
      <c r="B498" s="159">
        <v>16</v>
      </c>
      <c r="C498" s="220"/>
      <c r="D498" s="355"/>
      <c r="E498" s="356"/>
      <c r="F498" s="356"/>
      <c r="G498" s="357"/>
      <c r="H498" s="358"/>
      <c r="I498" s="147">
        <f t="shared" si="90"/>
        <v>0</v>
      </c>
      <c r="J498" s="359">
        <f t="shared" si="91"/>
        <v>0</v>
      </c>
      <c r="K498" s="360">
        <f t="shared" si="92"/>
        <v>3</v>
      </c>
    </row>
    <row r="499" spans="1:11" ht="14.4" hidden="1" thickBot="1" x14ac:dyDescent="0.35">
      <c r="A499" s="158">
        <f t="shared" si="89"/>
        <v>3</v>
      </c>
      <c r="B499" s="159">
        <v>17</v>
      </c>
      <c r="C499" s="220"/>
      <c r="D499" s="355"/>
      <c r="E499" s="356"/>
      <c r="F499" s="356"/>
      <c r="G499" s="357"/>
      <c r="H499" s="358"/>
      <c r="I499" s="147">
        <f t="shared" si="90"/>
        <v>0</v>
      </c>
      <c r="J499" s="359">
        <f t="shared" si="91"/>
        <v>0</v>
      </c>
      <c r="K499" s="360">
        <f t="shared" si="92"/>
        <v>3</v>
      </c>
    </row>
    <row r="500" spans="1:11" ht="14.4" hidden="1" thickBot="1" x14ac:dyDescent="0.35">
      <c r="A500" s="158">
        <f t="shared" si="89"/>
        <v>3</v>
      </c>
      <c r="B500" s="159">
        <v>18</v>
      </c>
      <c r="C500" s="220"/>
      <c r="D500" s="355"/>
      <c r="E500" s="356"/>
      <c r="F500" s="356"/>
      <c r="G500" s="357"/>
      <c r="H500" s="358"/>
      <c r="I500" s="147">
        <f t="shared" si="90"/>
        <v>0</v>
      </c>
      <c r="J500" s="359">
        <f t="shared" si="91"/>
        <v>0</v>
      </c>
      <c r="K500" s="360">
        <f t="shared" si="92"/>
        <v>3</v>
      </c>
    </row>
    <row r="501" spans="1:11" ht="14.4" hidden="1" thickBot="1" x14ac:dyDescent="0.35">
      <c r="A501" s="158">
        <f t="shared" si="89"/>
        <v>3</v>
      </c>
      <c r="B501" s="159">
        <v>19</v>
      </c>
      <c r="C501" s="220"/>
      <c r="D501" s="355"/>
      <c r="E501" s="356"/>
      <c r="F501" s="356"/>
      <c r="G501" s="357"/>
      <c r="H501" s="358"/>
      <c r="I501" s="147">
        <f t="shared" si="90"/>
        <v>0</v>
      </c>
      <c r="J501" s="359">
        <f t="shared" si="91"/>
        <v>0</v>
      </c>
      <c r="K501" s="360">
        <f t="shared" si="92"/>
        <v>3</v>
      </c>
    </row>
    <row r="502" spans="1:11" ht="14.4" hidden="1" thickBot="1" x14ac:dyDescent="0.35">
      <c r="A502" s="158">
        <f t="shared" si="89"/>
        <v>3</v>
      </c>
      <c r="B502" s="159">
        <v>20</v>
      </c>
      <c r="C502" s="220"/>
      <c r="D502" s="355"/>
      <c r="E502" s="356"/>
      <c r="F502" s="356"/>
      <c r="G502" s="357"/>
      <c r="H502" s="358"/>
      <c r="I502" s="147">
        <f t="shared" si="90"/>
        <v>0</v>
      </c>
      <c r="J502" s="359">
        <f t="shared" si="91"/>
        <v>0</v>
      </c>
      <c r="K502" s="360">
        <f t="shared" si="92"/>
        <v>3</v>
      </c>
    </row>
    <row r="503" spans="1:11" ht="14.4" hidden="1" thickBot="1" x14ac:dyDescent="0.35">
      <c r="A503" s="158">
        <f t="shared" si="89"/>
        <v>3</v>
      </c>
      <c r="B503" s="159">
        <v>21</v>
      </c>
      <c r="C503" s="220"/>
      <c r="D503" s="355"/>
      <c r="E503" s="356"/>
      <c r="F503" s="356"/>
      <c r="G503" s="357"/>
      <c r="H503" s="358"/>
      <c r="I503" s="147">
        <f t="shared" si="90"/>
        <v>0</v>
      </c>
      <c r="J503" s="359">
        <f t="shared" si="91"/>
        <v>0</v>
      </c>
      <c r="K503" s="360">
        <f t="shared" si="92"/>
        <v>3</v>
      </c>
    </row>
    <row r="504" spans="1:11" ht="14.4" hidden="1" thickBot="1" x14ac:dyDescent="0.35">
      <c r="A504" s="158">
        <f t="shared" si="89"/>
        <v>3</v>
      </c>
      <c r="B504" s="159">
        <v>22</v>
      </c>
      <c r="C504" s="220"/>
      <c r="D504" s="355"/>
      <c r="E504" s="356"/>
      <c r="F504" s="356"/>
      <c r="G504" s="357"/>
      <c r="H504" s="358"/>
      <c r="I504" s="147">
        <f t="shared" si="90"/>
        <v>0</v>
      </c>
      <c r="J504" s="359">
        <f t="shared" si="91"/>
        <v>0</v>
      </c>
      <c r="K504" s="360">
        <f t="shared" si="92"/>
        <v>3</v>
      </c>
    </row>
    <row r="505" spans="1:11" ht="14.4" hidden="1" thickBot="1" x14ac:dyDescent="0.35">
      <c r="A505" s="158">
        <f t="shared" si="89"/>
        <v>3</v>
      </c>
      <c r="B505" s="159">
        <v>23</v>
      </c>
      <c r="C505" s="220"/>
      <c r="D505" s="355"/>
      <c r="E505" s="356"/>
      <c r="F505" s="356"/>
      <c r="G505" s="357"/>
      <c r="H505" s="358"/>
      <c r="I505" s="147">
        <f t="shared" si="90"/>
        <v>0</v>
      </c>
      <c r="J505" s="359">
        <f t="shared" si="91"/>
        <v>0</v>
      </c>
      <c r="K505" s="360">
        <f t="shared" si="92"/>
        <v>3</v>
      </c>
    </row>
    <row r="506" spans="1:11" ht="14.4" hidden="1" thickBot="1" x14ac:dyDescent="0.35">
      <c r="A506" s="158">
        <f t="shared" si="89"/>
        <v>3</v>
      </c>
      <c r="B506" s="159">
        <v>24</v>
      </c>
      <c r="C506" s="220"/>
      <c r="D506" s="355"/>
      <c r="E506" s="356"/>
      <c r="F506" s="356"/>
      <c r="G506" s="357"/>
      <c r="H506" s="358"/>
      <c r="I506" s="147">
        <f t="shared" si="90"/>
        <v>0</v>
      </c>
      <c r="J506" s="359">
        <f t="shared" si="91"/>
        <v>0</v>
      </c>
      <c r="K506" s="360">
        <f t="shared" si="92"/>
        <v>3</v>
      </c>
    </row>
    <row r="507" spans="1:11" ht="14.4" hidden="1" thickBot="1" x14ac:dyDescent="0.35">
      <c r="A507" s="158">
        <f t="shared" si="89"/>
        <v>3</v>
      </c>
      <c r="B507" s="159">
        <v>25</v>
      </c>
      <c r="C507" s="220"/>
      <c r="D507" s="355"/>
      <c r="E507" s="356"/>
      <c r="F507" s="356"/>
      <c r="G507" s="357"/>
      <c r="H507" s="358"/>
      <c r="I507" s="147">
        <f t="shared" si="90"/>
        <v>0</v>
      </c>
      <c r="J507" s="359">
        <f t="shared" si="91"/>
        <v>0</v>
      </c>
      <c r="K507" s="360">
        <f t="shared" si="92"/>
        <v>3</v>
      </c>
    </row>
    <row r="508" spans="1:11" ht="14.4" hidden="1" thickBot="1" x14ac:dyDescent="0.35">
      <c r="A508" s="158">
        <f t="shared" si="89"/>
        <v>3</v>
      </c>
      <c r="B508" s="159">
        <v>26</v>
      </c>
      <c r="C508" s="220"/>
      <c r="D508" s="355"/>
      <c r="E508" s="356"/>
      <c r="F508" s="356"/>
      <c r="G508" s="357"/>
      <c r="H508" s="358"/>
      <c r="I508" s="147">
        <f t="shared" si="90"/>
        <v>0</v>
      </c>
      <c r="J508" s="359">
        <f t="shared" si="91"/>
        <v>0</v>
      </c>
      <c r="K508" s="360">
        <f t="shared" si="92"/>
        <v>3</v>
      </c>
    </row>
    <row r="509" spans="1:11" ht="14.4" hidden="1" thickBot="1" x14ac:dyDescent="0.35">
      <c r="A509" s="158">
        <f t="shared" si="89"/>
        <v>3</v>
      </c>
      <c r="B509" s="159">
        <v>27</v>
      </c>
      <c r="C509" s="220"/>
      <c r="D509" s="355"/>
      <c r="E509" s="356"/>
      <c r="F509" s="356"/>
      <c r="G509" s="357"/>
      <c r="H509" s="358"/>
      <c r="I509" s="147">
        <f t="shared" si="90"/>
        <v>0</v>
      </c>
      <c r="J509" s="359">
        <f t="shared" si="91"/>
        <v>0</v>
      </c>
      <c r="K509" s="360">
        <f t="shared" si="92"/>
        <v>3</v>
      </c>
    </row>
    <row r="510" spans="1:11" ht="14.4" hidden="1" thickBot="1" x14ac:dyDescent="0.35">
      <c r="A510" s="158">
        <f t="shared" si="89"/>
        <v>3</v>
      </c>
      <c r="B510" s="159">
        <v>28</v>
      </c>
      <c r="C510" s="220"/>
      <c r="D510" s="355"/>
      <c r="E510" s="356"/>
      <c r="F510" s="356"/>
      <c r="G510" s="357"/>
      <c r="H510" s="358"/>
      <c r="I510" s="147">
        <f t="shared" si="90"/>
        <v>0</v>
      </c>
      <c r="J510" s="359">
        <f t="shared" si="91"/>
        <v>0</v>
      </c>
      <c r="K510" s="360">
        <f t="shared" si="92"/>
        <v>3</v>
      </c>
    </row>
    <row r="511" spans="1:11" ht="14.4" hidden="1" thickBot="1" x14ac:dyDescent="0.35">
      <c r="A511" s="158">
        <f t="shared" si="89"/>
        <v>3</v>
      </c>
      <c r="B511" s="159">
        <v>29</v>
      </c>
      <c r="C511" s="220"/>
      <c r="D511" s="355"/>
      <c r="E511" s="356"/>
      <c r="F511" s="356"/>
      <c r="G511" s="357"/>
      <c r="H511" s="358"/>
      <c r="I511" s="147">
        <f t="shared" si="90"/>
        <v>0</v>
      </c>
      <c r="J511" s="359">
        <f t="shared" si="91"/>
        <v>0</v>
      </c>
      <c r="K511" s="360">
        <f t="shared" si="92"/>
        <v>3</v>
      </c>
    </row>
    <row r="512" spans="1:11" ht="14.4" hidden="1" thickBot="1" x14ac:dyDescent="0.35">
      <c r="A512" s="158">
        <f t="shared" si="89"/>
        <v>3</v>
      </c>
      <c r="B512" s="159">
        <v>30</v>
      </c>
      <c r="C512" s="220"/>
      <c r="D512" s="365"/>
      <c r="E512" s="366"/>
      <c r="F512" s="356"/>
      <c r="G512" s="357"/>
      <c r="H512" s="358"/>
      <c r="I512" s="147">
        <f t="shared" si="90"/>
        <v>0</v>
      </c>
      <c r="J512" s="359">
        <f t="shared" si="91"/>
        <v>0</v>
      </c>
      <c r="K512" s="360">
        <f t="shared" si="92"/>
        <v>3</v>
      </c>
    </row>
    <row r="513" spans="1:31" ht="16.2" thickTop="1" x14ac:dyDescent="0.3">
      <c r="C513" s="232"/>
      <c r="D513" s="233" t="s">
        <v>1</v>
      </c>
      <c r="E513" s="234" t="s">
        <v>2</v>
      </c>
      <c r="F513" s="235" t="s">
        <v>18</v>
      </c>
      <c r="G513" s="213" t="s">
        <v>19</v>
      </c>
      <c r="H513" s="213" t="s">
        <v>20</v>
      </c>
      <c r="I513" s="213" t="s">
        <v>6</v>
      </c>
      <c r="J513" s="215"/>
      <c r="K513" s="216" t="s">
        <v>8</v>
      </c>
    </row>
    <row r="514" spans="1:31" ht="15.6" x14ac:dyDescent="0.3">
      <c r="C514" s="732"/>
      <c r="D514" s="236"/>
      <c r="E514" s="237" t="s">
        <v>10</v>
      </c>
      <c r="F514" s="238" t="s">
        <v>115</v>
      </c>
      <c r="G514" s="239">
        <v>424.5</v>
      </c>
      <c r="H514" s="239">
        <v>407</v>
      </c>
      <c r="I514" s="239">
        <f t="shared" ref="I514:I515" si="93">+G514+H514</f>
        <v>831.5</v>
      </c>
      <c r="J514" s="240"/>
      <c r="K514" s="238">
        <v>1</v>
      </c>
    </row>
    <row r="515" spans="1:31" ht="15.6" hidden="1" x14ac:dyDescent="0.3">
      <c r="C515" s="732"/>
      <c r="D515" s="236"/>
      <c r="E515" s="242"/>
      <c r="F515" s="238"/>
      <c r="G515" s="239"/>
      <c r="H515" s="239"/>
      <c r="I515" s="239">
        <f t="shared" si="93"/>
        <v>0</v>
      </c>
      <c r="J515" s="240"/>
      <c r="K515" s="238">
        <v>2</v>
      </c>
    </row>
    <row r="516" spans="1:31" x14ac:dyDescent="0.3">
      <c r="D516" s="339"/>
    </row>
    <row r="517" spans="1:31" x14ac:dyDescent="0.3">
      <c r="D517" s="339"/>
    </row>
    <row r="518" spans="1:31" ht="34.5" customHeight="1" thickBot="1" x14ac:dyDescent="0.5">
      <c r="C518" s="203"/>
      <c r="D518" s="252"/>
      <c r="E518" s="204" t="str">
        <f>+E12</f>
        <v xml:space="preserve">Adult Big Tour </v>
      </c>
      <c r="F518" s="253"/>
      <c r="G518" s="197" t="str">
        <f>+$H$12</f>
        <v>Debi van Wyk</v>
      </c>
      <c r="H518" s="197" t="str">
        <f>+$I$12</f>
        <v>Moya Truter</v>
      </c>
      <c r="I518" s="197" t="s">
        <v>15</v>
      </c>
      <c r="J518" s="205"/>
      <c r="K518" s="206"/>
      <c r="AD518" s="161" t="s">
        <v>44</v>
      </c>
    </row>
    <row r="519" spans="1:31" ht="19.2" thickTop="1" thickBot="1" x14ac:dyDescent="0.4">
      <c r="C519" s="207"/>
      <c r="D519" s="254"/>
      <c r="E519" s="209" t="str">
        <f>+F12</f>
        <v>FEI Intermediate II Test  Edition 2014 Updated 2021</v>
      </c>
      <c r="F519" s="255"/>
      <c r="G519" s="210" t="str">
        <f>+$J$12</f>
        <v>C</v>
      </c>
      <c r="H519" s="210" t="str">
        <f>+$K$12</f>
        <v>B</v>
      </c>
      <c r="I519" s="210">
        <f>+$G$12</f>
        <v>340</v>
      </c>
      <c r="J519" s="211"/>
      <c r="K519" s="212"/>
    </row>
    <row r="520" spans="1:31" ht="16.2" thickTop="1" x14ac:dyDescent="0.3">
      <c r="C520" s="213" t="s">
        <v>0</v>
      </c>
      <c r="D520" s="214" t="s">
        <v>1</v>
      </c>
      <c r="E520" s="213" t="s">
        <v>2</v>
      </c>
      <c r="F520" s="213" t="s">
        <v>3</v>
      </c>
      <c r="G520" s="213" t="s">
        <v>4</v>
      </c>
      <c r="H520" s="213" t="s">
        <v>5</v>
      </c>
      <c r="I520" s="213" t="s">
        <v>6</v>
      </c>
      <c r="J520" s="215" t="s">
        <v>7</v>
      </c>
      <c r="K520" s="216" t="s">
        <v>8</v>
      </c>
    </row>
    <row r="521" spans="1:31" s="218" customFormat="1" ht="15" customHeight="1" x14ac:dyDescent="0.3">
      <c r="A521" s="158">
        <f>K521</f>
        <v>1</v>
      </c>
      <c r="B521" s="159">
        <v>1</v>
      </c>
      <c r="C521" s="258" t="s">
        <v>115</v>
      </c>
      <c r="D521" s="418" t="s">
        <v>706</v>
      </c>
      <c r="E521" s="413" t="s">
        <v>707</v>
      </c>
      <c r="F521" s="430" t="s">
        <v>708</v>
      </c>
      <c r="G521" s="290">
        <v>225.5</v>
      </c>
      <c r="H521" s="291">
        <v>245.5</v>
      </c>
      <c r="I521" s="295">
        <f t="shared" ref="I521:I531" si="94">+G521+H521</f>
        <v>471</v>
      </c>
      <c r="J521" s="259">
        <f t="shared" ref="J521:J531" si="95">+TRUNC(I521/2/$I$519,4)</f>
        <v>0.69259999999999999</v>
      </c>
      <c r="K521" s="142">
        <f t="shared" ref="K521:K531" si="96">IFERROR(RANK(I521,$I$521:$I$550,0),"")</f>
        <v>1</v>
      </c>
      <c r="L521" s="353"/>
      <c r="M521" s="353"/>
      <c r="N521" s="353"/>
      <c r="AE521" s="219"/>
    </row>
    <row r="522" spans="1:31" s="340" customFormat="1" ht="15" customHeight="1" x14ac:dyDescent="0.3">
      <c r="A522" s="302">
        <f t="shared" ref="A522:A550" si="97">K522</f>
        <v>2</v>
      </c>
      <c r="B522" s="303">
        <v>2</v>
      </c>
      <c r="C522" s="220" t="s">
        <v>9</v>
      </c>
      <c r="D522" s="396" t="s">
        <v>223</v>
      </c>
      <c r="E522" s="397" t="s">
        <v>224</v>
      </c>
      <c r="F522" s="419" t="s">
        <v>224</v>
      </c>
      <c r="G522" s="300">
        <v>222</v>
      </c>
      <c r="H522" s="301">
        <v>226.5</v>
      </c>
      <c r="I522" s="147">
        <f t="shared" si="94"/>
        <v>448.5</v>
      </c>
      <c r="J522" s="148">
        <f t="shared" si="95"/>
        <v>0.65949999999999998</v>
      </c>
      <c r="K522" s="149">
        <f t="shared" si="96"/>
        <v>2</v>
      </c>
      <c r="AE522" s="341"/>
    </row>
    <row r="523" spans="1:31" s="347" customFormat="1" ht="15" customHeight="1" x14ac:dyDescent="0.3">
      <c r="A523" s="260">
        <f t="shared" si="97"/>
        <v>3</v>
      </c>
      <c r="B523" s="261">
        <v>3</v>
      </c>
      <c r="C523" s="258" t="s">
        <v>128</v>
      </c>
      <c r="D523" s="418" t="s">
        <v>346</v>
      </c>
      <c r="E523" s="413" t="s">
        <v>324</v>
      </c>
      <c r="F523" s="430" t="s">
        <v>312</v>
      </c>
      <c r="G523" s="290">
        <v>224</v>
      </c>
      <c r="H523" s="291">
        <v>219</v>
      </c>
      <c r="I523" s="295">
        <f t="shared" si="94"/>
        <v>443</v>
      </c>
      <c r="J523" s="259">
        <f t="shared" si="95"/>
        <v>0.65139999999999998</v>
      </c>
      <c r="K523" s="142">
        <f t="shared" si="96"/>
        <v>3</v>
      </c>
      <c r="AE523" s="348"/>
    </row>
    <row r="524" spans="1:31" ht="15" customHeight="1" x14ac:dyDescent="0.3">
      <c r="A524" s="158">
        <f t="shared" si="97"/>
        <v>4</v>
      </c>
      <c r="B524" s="159">
        <v>4</v>
      </c>
      <c r="C524" s="262" t="s">
        <v>115</v>
      </c>
      <c r="D524" s="674" t="s">
        <v>378</v>
      </c>
      <c r="E524" s="415" t="s">
        <v>385</v>
      </c>
      <c r="F524" s="422" t="s">
        <v>372</v>
      </c>
      <c r="G524" s="292">
        <v>226.5</v>
      </c>
      <c r="H524" s="293">
        <v>215</v>
      </c>
      <c r="I524" s="294">
        <f t="shared" si="94"/>
        <v>441.5</v>
      </c>
      <c r="J524" s="263">
        <f t="shared" si="95"/>
        <v>0.6492</v>
      </c>
      <c r="K524" s="264">
        <f t="shared" si="96"/>
        <v>4</v>
      </c>
      <c r="L524" s="167"/>
      <c r="M524" s="167"/>
      <c r="N524" s="167"/>
    </row>
    <row r="525" spans="1:31" s="265" customFormat="1" ht="15" customHeight="1" x14ac:dyDescent="0.3">
      <c r="A525" s="260">
        <f t="shared" si="97"/>
        <v>5</v>
      </c>
      <c r="B525" s="261">
        <v>5</v>
      </c>
      <c r="C525" s="220" t="s">
        <v>128</v>
      </c>
      <c r="D525" s="434" t="s">
        <v>348</v>
      </c>
      <c r="E525" s="417" t="s">
        <v>324</v>
      </c>
      <c r="F525" s="421" t="s">
        <v>312</v>
      </c>
      <c r="G525" s="300">
        <v>226</v>
      </c>
      <c r="H525" s="301">
        <v>213</v>
      </c>
      <c r="I525" s="147">
        <f t="shared" si="94"/>
        <v>439</v>
      </c>
      <c r="J525" s="148">
        <f t="shared" si="95"/>
        <v>0.64549999999999996</v>
      </c>
      <c r="K525" s="149">
        <f t="shared" si="96"/>
        <v>5</v>
      </c>
      <c r="AE525" s="266"/>
    </row>
    <row r="526" spans="1:31" s="269" customFormat="1" ht="15" customHeight="1" x14ac:dyDescent="0.3">
      <c r="A526" s="267">
        <f t="shared" si="97"/>
        <v>6</v>
      </c>
      <c r="B526" s="268">
        <v>6</v>
      </c>
      <c r="C526" s="262" t="s">
        <v>115</v>
      </c>
      <c r="D526" s="674" t="s">
        <v>377</v>
      </c>
      <c r="E526" s="415" t="s">
        <v>380</v>
      </c>
      <c r="F526" s="422" t="s">
        <v>367</v>
      </c>
      <c r="G526" s="292">
        <v>227</v>
      </c>
      <c r="H526" s="293">
        <v>208.5</v>
      </c>
      <c r="I526" s="294">
        <f t="shared" si="94"/>
        <v>435.5</v>
      </c>
      <c r="J526" s="263">
        <f t="shared" si="95"/>
        <v>0.64039999999999997</v>
      </c>
      <c r="K526" s="264">
        <f t="shared" si="96"/>
        <v>6</v>
      </c>
      <c r="AE526" s="270"/>
    </row>
    <row r="527" spans="1:31" s="218" customFormat="1" ht="15" customHeight="1" x14ac:dyDescent="0.3">
      <c r="A527" s="158">
        <f t="shared" si="97"/>
        <v>7</v>
      </c>
      <c r="B527" s="159">
        <v>7</v>
      </c>
      <c r="C527" s="258" t="s">
        <v>115</v>
      </c>
      <c r="D527" s="418" t="s">
        <v>709</v>
      </c>
      <c r="E527" s="413" t="s">
        <v>620</v>
      </c>
      <c r="F527" s="430" t="s">
        <v>710</v>
      </c>
      <c r="G527" s="290">
        <v>214.5</v>
      </c>
      <c r="H527" s="291">
        <v>216</v>
      </c>
      <c r="I527" s="295">
        <f t="shared" si="94"/>
        <v>430.5</v>
      </c>
      <c r="J527" s="259">
        <f t="shared" si="95"/>
        <v>0.63300000000000001</v>
      </c>
      <c r="K527" s="142">
        <f t="shared" si="96"/>
        <v>7</v>
      </c>
      <c r="L527" s="353"/>
      <c r="M527" s="353"/>
      <c r="N527" s="353"/>
      <c r="AE527" s="219"/>
    </row>
    <row r="528" spans="1:31" ht="12.75" customHeight="1" x14ac:dyDescent="0.3">
      <c r="A528" s="158">
        <f t="shared" si="97"/>
        <v>8</v>
      </c>
      <c r="B528" s="159">
        <v>8</v>
      </c>
      <c r="C528" s="217" t="s">
        <v>128</v>
      </c>
      <c r="D528" s="416" t="s">
        <v>347</v>
      </c>
      <c r="E528" s="414" t="s">
        <v>334</v>
      </c>
      <c r="F528" s="414" t="s">
        <v>334</v>
      </c>
      <c r="G528" s="298">
        <v>217</v>
      </c>
      <c r="H528" s="299">
        <v>210</v>
      </c>
      <c r="I528" s="140">
        <f t="shared" si="94"/>
        <v>427</v>
      </c>
      <c r="J528" s="141">
        <f t="shared" si="95"/>
        <v>0.62790000000000001</v>
      </c>
      <c r="K528" s="142">
        <f t="shared" si="96"/>
        <v>8</v>
      </c>
      <c r="L528" s="167"/>
      <c r="M528" s="167"/>
      <c r="N528" s="167"/>
    </row>
    <row r="529" spans="1:14" ht="12.75" customHeight="1" x14ac:dyDescent="0.3">
      <c r="A529" s="158">
        <f t="shared" si="97"/>
        <v>9</v>
      </c>
      <c r="B529" s="159">
        <v>9</v>
      </c>
      <c r="C529" s="220" t="s">
        <v>82</v>
      </c>
      <c r="D529" s="222" t="s">
        <v>461</v>
      </c>
      <c r="E529" s="223" t="s">
        <v>462</v>
      </c>
      <c r="F529" s="223" t="s">
        <v>463</v>
      </c>
      <c r="G529" s="300">
        <v>214</v>
      </c>
      <c r="H529" s="301">
        <v>211</v>
      </c>
      <c r="I529" s="147">
        <f t="shared" si="94"/>
        <v>425</v>
      </c>
      <c r="J529" s="148">
        <f t="shared" si="95"/>
        <v>0.625</v>
      </c>
      <c r="K529" s="149">
        <f t="shared" si="96"/>
        <v>9</v>
      </c>
      <c r="L529" s="167"/>
      <c r="M529" s="167"/>
      <c r="N529" s="167"/>
    </row>
    <row r="530" spans="1:14" x14ac:dyDescent="0.3">
      <c r="A530" s="158">
        <f t="shared" si="97"/>
        <v>10</v>
      </c>
      <c r="B530" s="159">
        <v>10</v>
      </c>
      <c r="C530" s="95" t="s">
        <v>115</v>
      </c>
      <c r="D530" s="438" t="s">
        <v>704</v>
      </c>
      <c r="E530" s="438" t="s">
        <v>705</v>
      </c>
      <c r="F530" s="438" t="s">
        <v>705</v>
      </c>
      <c r="G530" s="90">
        <v>205</v>
      </c>
      <c r="H530" s="91">
        <v>217.5</v>
      </c>
      <c r="I530" s="147">
        <f t="shared" si="94"/>
        <v>422.5</v>
      </c>
      <c r="J530" s="148">
        <f t="shared" si="95"/>
        <v>0.62129999999999996</v>
      </c>
      <c r="K530" s="149">
        <f t="shared" si="96"/>
        <v>10</v>
      </c>
      <c r="L530" s="167"/>
      <c r="M530" s="167"/>
      <c r="N530" s="167"/>
    </row>
    <row r="531" spans="1:14" ht="14.4" thickBot="1" x14ac:dyDescent="0.35">
      <c r="A531" s="158">
        <f t="shared" si="97"/>
        <v>11</v>
      </c>
      <c r="B531" s="159">
        <v>11</v>
      </c>
      <c r="C531" s="95" t="s">
        <v>115</v>
      </c>
      <c r="D531" s="677" t="s">
        <v>703</v>
      </c>
      <c r="E531" s="97" t="s">
        <v>670</v>
      </c>
      <c r="F531" s="97" t="s">
        <v>671</v>
      </c>
      <c r="G531" s="90">
        <v>207.5</v>
      </c>
      <c r="H531" s="91">
        <v>210</v>
      </c>
      <c r="I531" s="147">
        <f t="shared" si="94"/>
        <v>417.5</v>
      </c>
      <c r="J531" s="148">
        <f t="shared" si="95"/>
        <v>0.6139</v>
      </c>
      <c r="K531" s="149">
        <f t="shared" si="96"/>
        <v>11</v>
      </c>
      <c r="L531" s="167"/>
      <c r="M531" s="167"/>
      <c r="N531" s="167"/>
    </row>
    <row r="532" spans="1:14" ht="14.4" hidden="1" thickBot="1" x14ac:dyDescent="0.35">
      <c r="A532" s="158">
        <f t="shared" si="97"/>
        <v>12</v>
      </c>
      <c r="B532" s="159">
        <v>12</v>
      </c>
      <c r="C532" s="220"/>
      <c r="D532" s="332"/>
      <c r="E532" s="333"/>
      <c r="F532" s="333"/>
      <c r="G532" s="300"/>
      <c r="H532" s="301"/>
      <c r="I532" s="147">
        <f t="shared" ref="I532:I550" si="98">+G532+H532</f>
        <v>0</v>
      </c>
      <c r="J532" s="148">
        <f t="shared" ref="J532:J550" si="99">+TRUNC(I532/2/$I$519,4)</f>
        <v>0</v>
      </c>
      <c r="K532" s="149">
        <f t="shared" ref="K532:K550" si="100">IFERROR(RANK(I532,$I$521:$I$550,0),"")</f>
        <v>12</v>
      </c>
      <c r="L532" s="167"/>
      <c r="M532" s="167"/>
      <c r="N532" s="167"/>
    </row>
    <row r="533" spans="1:14" ht="14.4" hidden="1" thickBot="1" x14ac:dyDescent="0.35">
      <c r="A533" s="158">
        <f t="shared" si="97"/>
        <v>12</v>
      </c>
      <c r="B533" s="159">
        <v>13</v>
      </c>
      <c r="C533" s="220"/>
      <c r="D533" s="332"/>
      <c r="E533" s="333"/>
      <c r="F533" s="333"/>
      <c r="G533" s="300"/>
      <c r="H533" s="301"/>
      <c r="I533" s="147">
        <f t="shared" si="98"/>
        <v>0</v>
      </c>
      <c r="J533" s="148">
        <f t="shared" si="99"/>
        <v>0</v>
      </c>
      <c r="K533" s="149">
        <f t="shared" si="100"/>
        <v>12</v>
      </c>
      <c r="L533" s="167"/>
      <c r="M533" s="167"/>
      <c r="N533" s="167"/>
    </row>
    <row r="534" spans="1:14" ht="14.4" hidden="1" thickBot="1" x14ac:dyDescent="0.35">
      <c r="A534" s="158">
        <f t="shared" si="97"/>
        <v>12</v>
      </c>
      <c r="B534" s="159">
        <v>14</v>
      </c>
      <c r="C534" s="220"/>
      <c r="D534" s="332"/>
      <c r="E534" s="333"/>
      <c r="F534" s="333"/>
      <c r="G534" s="300"/>
      <c r="H534" s="301"/>
      <c r="I534" s="147">
        <f t="shared" si="98"/>
        <v>0</v>
      </c>
      <c r="J534" s="148">
        <f t="shared" si="99"/>
        <v>0</v>
      </c>
      <c r="K534" s="149">
        <f t="shared" si="100"/>
        <v>12</v>
      </c>
      <c r="L534" s="167"/>
      <c r="M534" s="167"/>
      <c r="N534" s="167"/>
    </row>
    <row r="535" spans="1:14" ht="14.4" hidden="1" thickBot="1" x14ac:dyDescent="0.35">
      <c r="A535" s="158">
        <f t="shared" si="97"/>
        <v>12</v>
      </c>
      <c r="B535" s="159">
        <v>15</v>
      </c>
      <c r="C535" s="220"/>
      <c r="D535" s="332"/>
      <c r="E535" s="333"/>
      <c r="F535" s="333"/>
      <c r="G535" s="300"/>
      <c r="H535" s="301"/>
      <c r="I535" s="147">
        <f t="shared" si="98"/>
        <v>0</v>
      </c>
      <c r="J535" s="148">
        <f t="shared" si="99"/>
        <v>0</v>
      </c>
      <c r="K535" s="149">
        <f t="shared" si="100"/>
        <v>12</v>
      </c>
      <c r="L535" s="167"/>
      <c r="M535" s="167"/>
      <c r="N535" s="167"/>
    </row>
    <row r="536" spans="1:14" ht="14.4" hidden="1" thickBot="1" x14ac:dyDescent="0.35">
      <c r="A536" s="158">
        <f t="shared" si="97"/>
        <v>12</v>
      </c>
      <c r="B536" s="159">
        <v>16</v>
      </c>
      <c r="C536" s="220"/>
      <c r="D536" s="332"/>
      <c r="E536" s="333"/>
      <c r="F536" s="333"/>
      <c r="G536" s="300"/>
      <c r="H536" s="301"/>
      <c r="I536" s="147">
        <f t="shared" si="98"/>
        <v>0</v>
      </c>
      <c r="J536" s="148">
        <f t="shared" si="99"/>
        <v>0</v>
      </c>
      <c r="K536" s="149">
        <f t="shared" si="100"/>
        <v>12</v>
      </c>
      <c r="L536" s="167"/>
      <c r="M536" s="167"/>
      <c r="N536" s="167"/>
    </row>
    <row r="537" spans="1:14" ht="14.4" hidden="1" thickBot="1" x14ac:dyDescent="0.35">
      <c r="A537" s="158">
        <f t="shared" si="97"/>
        <v>12</v>
      </c>
      <c r="B537" s="159">
        <v>17</v>
      </c>
      <c r="C537" s="220"/>
      <c r="D537" s="332"/>
      <c r="E537" s="333"/>
      <c r="F537" s="333"/>
      <c r="G537" s="300"/>
      <c r="H537" s="301"/>
      <c r="I537" s="147">
        <f t="shared" si="98"/>
        <v>0</v>
      </c>
      <c r="J537" s="148">
        <f t="shared" si="99"/>
        <v>0</v>
      </c>
      <c r="K537" s="149">
        <f t="shared" si="100"/>
        <v>12</v>
      </c>
      <c r="L537" s="167"/>
      <c r="M537" s="167"/>
      <c r="N537" s="167"/>
    </row>
    <row r="538" spans="1:14" ht="14.4" hidden="1" thickBot="1" x14ac:dyDescent="0.35">
      <c r="A538" s="158">
        <f t="shared" si="97"/>
        <v>12</v>
      </c>
      <c r="B538" s="159">
        <v>18</v>
      </c>
      <c r="C538" s="220"/>
      <c r="D538" s="332"/>
      <c r="E538" s="333"/>
      <c r="F538" s="333"/>
      <c r="G538" s="300"/>
      <c r="H538" s="301"/>
      <c r="I538" s="147">
        <f t="shared" si="98"/>
        <v>0</v>
      </c>
      <c r="J538" s="148">
        <f t="shared" si="99"/>
        <v>0</v>
      </c>
      <c r="K538" s="149">
        <f t="shared" si="100"/>
        <v>12</v>
      </c>
      <c r="L538" s="167"/>
      <c r="M538" s="167"/>
      <c r="N538" s="167"/>
    </row>
    <row r="539" spans="1:14" ht="14.4" hidden="1" thickBot="1" x14ac:dyDescent="0.35">
      <c r="A539" s="158">
        <f t="shared" si="97"/>
        <v>12</v>
      </c>
      <c r="B539" s="159">
        <v>19</v>
      </c>
      <c r="C539" s="220"/>
      <c r="D539" s="332"/>
      <c r="E539" s="333"/>
      <c r="F539" s="333"/>
      <c r="G539" s="300"/>
      <c r="H539" s="301"/>
      <c r="I539" s="147">
        <f t="shared" si="98"/>
        <v>0</v>
      </c>
      <c r="J539" s="148">
        <f t="shared" si="99"/>
        <v>0</v>
      </c>
      <c r="K539" s="149">
        <f t="shared" si="100"/>
        <v>12</v>
      </c>
      <c r="L539" s="167"/>
      <c r="M539" s="167"/>
      <c r="N539" s="167"/>
    </row>
    <row r="540" spans="1:14" ht="14.4" hidden="1" thickBot="1" x14ac:dyDescent="0.35">
      <c r="A540" s="158">
        <f t="shared" si="97"/>
        <v>12</v>
      </c>
      <c r="B540" s="159">
        <v>20</v>
      </c>
      <c r="C540" s="220"/>
      <c r="D540" s="332"/>
      <c r="E540" s="333"/>
      <c r="F540" s="333"/>
      <c r="G540" s="300"/>
      <c r="H540" s="301"/>
      <c r="I540" s="147">
        <f t="shared" si="98"/>
        <v>0</v>
      </c>
      <c r="J540" s="148">
        <f t="shared" si="99"/>
        <v>0</v>
      </c>
      <c r="K540" s="149">
        <f t="shared" si="100"/>
        <v>12</v>
      </c>
      <c r="L540" s="167"/>
      <c r="M540" s="167"/>
      <c r="N540" s="167"/>
    </row>
    <row r="541" spans="1:14" ht="14.4" hidden="1" thickBot="1" x14ac:dyDescent="0.35">
      <c r="A541" s="158">
        <f t="shared" si="97"/>
        <v>12</v>
      </c>
      <c r="B541" s="159">
        <v>21</v>
      </c>
      <c r="C541" s="220"/>
      <c r="D541" s="332"/>
      <c r="E541" s="333"/>
      <c r="F541" s="333"/>
      <c r="G541" s="300"/>
      <c r="H541" s="301"/>
      <c r="I541" s="147">
        <f t="shared" si="98"/>
        <v>0</v>
      </c>
      <c r="J541" s="148">
        <f t="shared" si="99"/>
        <v>0</v>
      </c>
      <c r="K541" s="149">
        <f t="shared" si="100"/>
        <v>12</v>
      </c>
      <c r="L541" s="167"/>
      <c r="M541" s="167"/>
      <c r="N541" s="167"/>
    </row>
    <row r="542" spans="1:14" ht="14.4" hidden="1" thickBot="1" x14ac:dyDescent="0.35">
      <c r="A542" s="158">
        <f t="shared" si="97"/>
        <v>12</v>
      </c>
      <c r="B542" s="159">
        <v>22</v>
      </c>
      <c r="C542" s="220"/>
      <c r="D542" s="332"/>
      <c r="E542" s="333"/>
      <c r="F542" s="333"/>
      <c r="G542" s="300"/>
      <c r="H542" s="301"/>
      <c r="I542" s="147">
        <f t="shared" si="98"/>
        <v>0</v>
      </c>
      <c r="J542" s="148">
        <f t="shared" si="99"/>
        <v>0</v>
      </c>
      <c r="K542" s="149">
        <f t="shared" si="100"/>
        <v>12</v>
      </c>
      <c r="L542" s="167"/>
      <c r="M542" s="167"/>
      <c r="N542" s="167"/>
    </row>
    <row r="543" spans="1:14" ht="14.4" hidden="1" thickBot="1" x14ac:dyDescent="0.35">
      <c r="A543" s="158">
        <f t="shared" si="97"/>
        <v>12</v>
      </c>
      <c r="B543" s="159">
        <v>23</v>
      </c>
      <c r="C543" s="220"/>
      <c r="D543" s="332"/>
      <c r="E543" s="333"/>
      <c r="F543" s="333"/>
      <c r="G543" s="300"/>
      <c r="H543" s="301"/>
      <c r="I543" s="147">
        <f t="shared" si="98"/>
        <v>0</v>
      </c>
      <c r="J543" s="148">
        <f t="shared" si="99"/>
        <v>0</v>
      </c>
      <c r="K543" s="149">
        <f t="shared" si="100"/>
        <v>12</v>
      </c>
      <c r="L543" s="167"/>
      <c r="M543" s="167"/>
      <c r="N543" s="167"/>
    </row>
    <row r="544" spans="1:14" ht="14.4" hidden="1" thickBot="1" x14ac:dyDescent="0.35">
      <c r="A544" s="158">
        <f t="shared" si="97"/>
        <v>12</v>
      </c>
      <c r="B544" s="159">
        <v>24</v>
      </c>
      <c r="C544" s="220"/>
      <c r="D544" s="332"/>
      <c r="E544" s="333"/>
      <c r="F544" s="333"/>
      <c r="G544" s="300"/>
      <c r="H544" s="301"/>
      <c r="I544" s="147">
        <f t="shared" si="98"/>
        <v>0</v>
      </c>
      <c r="J544" s="148">
        <f t="shared" si="99"/>
        <v>0</v>
      </c>
      <c r="K544" s="149">
        <f t="shared" si="100"/>
        <v>12</v>
      </c>
      <c r="L544" s="167"/>
      <c r="M544" s="167"/>
      <c r="N544" s="167"/>
    </row>
    <row r="545" spans="1:14" ht="14.4" hidden="1" thickBot="1" x14ac:dyDescent="0.35">
      <c r="A545" s="158">
        <f t="shared" si="97"/>
        <v>12</v>
      </c>
      <c r="B545" s="159">
        <v>25</v>
      </c>
      <c r="C545" s="220"/>
      <c r="D545" s="332"/>
      <c r="E545" s="333"/>
      <c r="F545" s="333"/>
      <c r="G545" s="300"/>
      <c r="H545" s="301"/>
      <c r="I545" s="147">
        <f t="shared" si="98"/>
        <v>0</v>
      </c>
      <c r="J545" s="148">
        <f t="shared" si="99"/>
        <v>0</v>
      </c>
      <c r="K545" s="149">
        <f t="shared" si="100"/>
        <v>12</v>
      </c>
      <c r="L545" s="167"/>
      <c r="M545" s="167"/>
      <c r="N545" s="167"/>
    </row>
    <row r="546" spans="1:14" ht="14.4" hidden="1" thickBot="1" x14ac:dyDescent="0.35">
      <c r="A546" s="158">
        <f t="shared" si="97"/>
        <v>12</v>
      </c>
      <c r="B546" s="159">
        <v>26</v>
      </c>
      <c r="C546" s="220"/>
      <c r="D546" s="332"/>
      <c r="E546" s="333"/>
      <c r="F546" s="333"/>
      <c r="G546" s="300"/>
      <c r="H546" s="301"/>
      <c r="I546" s="147">
        <f t="shared" si="98"/>
        <v>0</v>
      </c>
      <c r="J546" s="148">
        <f t="shared" si="99"/>
        <v>0</v>
      </c>
      <c r="K546" s="149">
        <f t="shared" si="100"/>
        <v>12</v>
      </c>
      <c r="L546" s="167"/>
      <c r="M546" s="167"/>
      <c r="N546" s="167"/>
    </row>
    <row r="547" spans="1:14" ht="14.4" hidden="1" thickBot="1" x14ac:dyDescent="0.35">
      <c r="A547" s="158">
        <f t="shared" si="97"/>
        <v>12</v>
      </c>
      <c r="B547" s="159">
        <v>27</v>
      </c>
      <c r="C547" s="220"/>
      <c r="D547" s="332"/>
      <c r="E547" s="333"/>
      <c r="F547" s="333"/>
      <c r="G547" s="300"/>
      <c r="H547" s="301"/>
      <c r="I547" s="147">
        <f t="shared" si="98"/>
        <v>0</v>
      </c>
      <c r="J547" s="148">
        <f t="shared" si="99"/>
        <v>0</v>
      </c>
      <c r="K547" s="149">
        <f t="shared" si="100"/>
        <v>12</v>
      </c>
      <c r="L547" s="167"/>
      <c r="M547" s="167"/>
      <c r="N547" s="167"/>
    </row>
    <row r="548" spans="1:14" ht="14.4" hidden="1" thickBot="1" x14ac:dyDescent="0.35">
      <c r="A548" s="158">
        <f t="shared" si="97"/>
        <v>12</v>
      </c>
      <c r="B548" s="159">
        <v>28</v>
      </c>
      <c r="C548" s="220"/>
      <c r="D548" s="332"/>
      <c r="E548" s="333"/>
      <c r="F548" s="333"/>
      <c r="G548" s="300"/>
      <c r="H548" s="301"/>
      <c r="I548" s="147">
        <f t="shared" si="98"/>
        <v>0</v>
      </c>
      <c r="J548" s="148">
        <f t="shared" si="99"/>
        <v>0</v>
      </c>
      <c r="K548" s="149">
        <f t="shared" si="100"/>
        <v>12</v>
      </c>
      <c r="L548" s="167"/>
      <c r="M548" s="167"/>
      <c r="N548" s="167"/>
    </row>
    <row r="549" spans="1:14" ht="14.4" hidden="1" thickBot="1" x14ac:dyDescent="0.35">
      <c r="A549" s="158">
        <f t="shared" si="97"/>
        <v>12</v>
      </c>
      <c r="B549" s="159">
        <v>29</v>
      </c>
      <c r="C549" s="220"/>
      <c r="D549" s="332"/>
      <c r="E549" s="333"/>
      <c r="F549" s="333"/>
      <c r="G549" s="300"/>
      <c r="H549" s="301"/>
      <c r="I549" s="147">
        <f t="shared" si="98"/>
        <v>0</v>
      </c>
      <c r="J549" s="148">
        <f t="shared" si="99"/>
        <v>0</v>
      </c>
      <c r="K549" s="149">
        <f t="shared" si="100"/>
        <v>12</v>
      </c>
      <c r="L549" s="167"/>
      <c r="M549" s="167"/>
      <c r="N549" s="167"/>
    </row>
    <row r="550" spans="1:14" ht="14.4" hidden="1" thickBot="1" x14ac:dyDescent="0.35">
      <c r="A550" s="158">
        <f t="shared" si="97"/>
        <v>12</v>
      </c>
      <c r="B550" s="159">
        <v>30</v>
      </c>
      <c r="C550" s="220"/>
      <c r="D550" s="336"/>
      <c r="E550" s="337"/>
      <c r="F550" s="333"/>
      <c r="G550" s="300"/>
      <c r="H550" s="301"/>
      <c r="I550" s="147">
        <f t="shared" si="98"/>
        <v>0</v>
      </c>
      <c r="J550" s="148">
        <f t="shared" si="99"/>
        <v>0</v>
      </c>
      <c r="K550" s="149">
        <f t="shared" si="100"/>
        <v>12</v>
      </c>
      <c r="L550" s="167"/>
      <c r="M550" s="167"/>
      <c r="N550" s="167"/>
    </row>
    <row r="551" spans="1:14" ht="16.2" thickTop="1" x14ac:dyDescent="0.3">
      <c r="C551" s="232"/>
      <c r="D551" s="233"/>
      <c r="E551" s="234"/>
      <c r="F551" s="235" t="s">
        <v>18</v>
      </c>
      <c r="G551" s="213" t="s">
        <v>19</v>
      </c>
      <c r="H551" s="213" t="s">
        <v>20</v>
      </c>
      <c r="I551" s="213" t="s">
        <v>6</v>
      </c>
      <c r="J551" s="215"/>
      <c r="K551" s="216" t="s">
        <v>8</v>
      </c>
    </row>
    <row r="552" spans="1:14" ht="15.6" x14ac:dyDescent="0.3">
      <c r="C552" s="732"/>
      <c r="D552" s="236"/>
      <c r="E552" s="237" t="s">
        <v>10</v>
      </c>
      <c r="F552" s="238" t="s">
        <v>115</v>
      </c>
      <c r="G552" s="239">
        <v>471</v>
      </c>
      <c r="H552" s="239">
        <v>430.5</v>
      </c>
      <c r="I552" s="239">
        <f>+G552+H552</f>
        <v>901.5</v>
      </c>
      <c r="J552" s="240"/>
      <c r="K552" s="338">
        <v>1</v>
      </c>
    </row>
    <row r="553" spans="1:14" ht="15.6" x14ac:dyDescent="0.3">
      <c r="C553" s="732"/>
      <c r="D553" s="236"/>
      <c r="E553" s="242"/>
      <c r="F553" s="238" t="s">
        <v>128</v>
      </c>
      <c r="G553" s="239">
        <v>443</v>
      </c>
      <c r="H553" s="239">
        <v>427</v>
      </c>
      <c r="I553" s="239">
        <f>+G553+H553</f>
        <v>870</v>
      </c>
      <c r="J553" s="243"/>
      <c r="K553" s="338">
        <v>2</v>
      </c>
    </row>
    <row r="554" spans="1:14" x14ac:dyDescent="0.3">
      <c r="D554" s="339"/>
    </row>
    <row r="555" spans="1:14" x14ac:dyDescent="0.3">
      <c r="D555" s="339"/>
    </row>
    <row r="556" spans="1:14" x14ac:dyDescent="0.3">
      <c r="D556" s="339"/>
    </row>
    <row r="557" spans="1:14" x14ac:dyDescent="0.3">
      <c r="D557" s="339"/>
    </row>
    <row r="558" spans="1:14" x14ac:dyDescent="0.3">
      <c r="D558" s="339"/>
    </row>
    <row r="559" spans="1:14" x14ac:dyDescent="0.3">
      <c r="D559" s="339"/>
    </row>
    <row r="560" spans="1:14" x14ac:dyDescent="0.3">
      <c r="D560" s="339"/>
    </row>
    <row r="561" spans="4:4" x14ac:dyDescent="0.3">
      <c r="D561" s="339"/>
    </row>
    <row r="562" spans="4:4" x14ac:dyDescent="0.3">
      <c r="D562" s="339"/>
    </row>
    <row r="563" spans="4:4" x14ac:dyDescent="0.3">
      <c r="D563" s="339"/>
    </row>
    <row r="564" spans="4:4" x14ac:dyDescent="0.3">
      <c r="D564" s="339"/>
    </row>
    <row r="565" spans="4:4" x14ac:dyDescent="0.3">
      <c r="D565" s="339"/>
    </row>
    <row r="566" spans="4:4" x14ac:dyDescent="0.3">
      <c r="D566" s="339"/>
    </row>
    <row r="567" spans="4:4" x14ac:dyDescent="0.3">
      <c r="D567" s="339"/>
    </row>
    <row r="568" spans="4:4" x14ac:dyDescent="0.3">
      <c r="D568" s="339"/>
    </row>
    <row r="569" spans="4:4" x14ac:dyDescent="0.3">
      <c r="D569" s="339"/>
    </row>
    <row r="570" spans="4:4" x14ac:dyDescent="0.3">
      <c r="D570" s="339"/>
    </row>
    <row r="571" spans="4:4" x14ac:dyDescent="0.3">
      <c r="D571" s="339"/>
    </row>
    <row r="572" spans="4:4" x14ac:dyDescent="0.3">
      <c r="D572" s="339"/>
    </row>
    <row r="573" spans="4:4" x14ac:dyDescent="0.3">
      <c r="D573" s="339"/>
    </row>
    <row r="574" spans="4:4" x14ac:dyDescent="0.3">
      <c r="D574" s="339"/>
    </row>
    <row r="575" spans="4:4" x14ac:dyDescent="0.3">
      <c r="D575" s="339"/>
    </row>
    <row r="576" spans="4:4" x14ac:dyDescent="0.3">
      <c r="D576" s="339"/>
    </row>
    <row r="577" spans="4:4" x14ac:dyDescent="0.3">
      <c r="D577" s="339"/>
    </row>
    <row r="578" spans="4:4" x14ac:dyDescent="0.3">
      <c r="D578" s="339"/>
    </row>
    <row r="579" spans="4:4" x14ac:dyDescent="0.3">
      <c r="D579" s="339"/>
    </row>
  </sheetData>
  <sheetProtection insertRows="0" sort="0" autoFilter="0"/>
  <sortState xmlns:xlrd2="http://schemas.microsoft.com/office/spreadsheetml/2017/richdata2" ref="F476:I479">
    <sortCondition descending="1" ref="I476:I479"/>
  </sortState>
  <mergeCells count="13">
    <mergeCell ref="L4:M4"/>
    <mergeCell ref="C552:C553"/>
    <mergeCell ref="C330:C335"/>
    <mergeCell ref="C383:C386"/>
    <mergeCell ref="C437:C439"/>
    <mergeCell ref="C476:C478"/>
    <mergeCell ref="C514:C515"/>
    <mergeCell ref="F40:K41"/>
    <mergeCell ref="C1:K1"/>
    <mergeCell ref="C32:K33"/>
    <mergeCell ref="C106:C111"/>
    <mergeCell ref="C204:C211"/>
    <mergeCell ref="C280:C285"/>
  </mergeCells>
  <dataValidations count="1">
    <dataValidation type="list" allowBlank="1" showInputMessage="1" showErrorMessage="1" errorTitle="Not on the list" promptTitle="Select from Drop down list" sqref="C483:C512 C391:C435 C340:C381 C289:C328 C521:C550 C45:C104 C216:C278 C117:C202 C445:C474" xr:uid="{00000000-0002-0000-0100-000000000000}">
      <formula1>$AE$2:$AE$9</formula1>
    </dataValidation>
  </dataValidations>
  <hyperlinks>
    <hyperlink ref="D6:F6" location="Adult_Elementary" display="Adult_Elementary" xr:uid="{00000000-0004-0000-0100-000000000000}"/>
    <hyperlink ref="D7:F7" location="Adult_Elem_Med" display="Adult_Elem_Med" xr:uid="{00000000-0004-0000-0100-000001000000}"/>
    <hyperlink ref="D8:F8" location="Adult_Medium" display="Adult_Medium" xr:uid="{00000000-0004-0000-0100-000002000000}"/>
    <hyperlink ref="D9:F9" location="Adult_Advanced" display="Adult_Advanced" xr:uid="{00000000-0004-0000-0100-000003000000}"/>
    <hyperlink ref="D10:F10" location="Adult_Small_Tour" display="Adult_Small_Tour" xr:uid="{00000000-0004-0000-0100-000004000000}"/>
    <hyperlink ref="D11:F11" location="Adult_Medium_Tour" display="Adult_Medium_Tour" xr:uid="{00000000-0004-0000-0100-000005000000}"/>
    <hyperlink ref="D12:F12" location="Adult_Big_Tour" display="Adult_Big_Tour" xr:uid="{00000000-0004-0000-0100-000006000000}"/>
    <hyperlink ref="D13:F13" location="'Juniors &amp; Para'!Junior_Prelim" display="'Juniors &amp; Para'!Junior_Prelim" xr:uid="{00000000-0004-0000-0100-000007000000}"/>
    <hyperlink ref="D14:F14" location="'Juniors &amp; Para'!Junior_Novice" display="'Juniors &amp; Para'!Junior_Novice" xr:uid="{00000000-0004-0000-0100-000008000000}"/>
    <hyperlink ref="D15:F15" location="'Juniors &amp; Para'!Junior_Elementary" display="'Juniors &amp; Para'!Junior_Elementary" xr:uid="{00000000-0004-0000-0100-000009000000}"/>
    <hyperlink ref="D16:F16" location="'Juniors &amp; Para'!Junior_Elem_Med" display="'Juniors &amp; Para'!Junior_Elem_Med" xr:uid="{00000000-0004-0000-0100-00000A000000}"/>
    <hyperlink ref="D17:F17" location="'Juniors &amp; Para'!Junior_Medium" display="'Juniors &amp; Para'!Junior_Medium" xr:uid="{00000000-0004-0000-0100-00000B000000}"/>
    <hyperlink ref="D18:F18" location="'Juniors &amp; Para'!Junior_Advanced" display="'Juniors &amp; Para'!Junior_Advanced" xr:uid="{00000000-0004-0000-0100-00000C000000}"/>
    <hyperlink ref="D19:F19" location="'Juniors &amp; Para'!Junior_Small_Tour" display="'Juniors &amp; Para'!Junior_Small_Tour" xr:uid="{00000000-0004-0000-0100-00000D000000}"/>
    <hyperlink ref="D20:F20" location="Childrens_Prelim" display="17a" xr:uid="{00000000-0004-0000-0100-00000E000000}"/>
    <hyperlink ref="D21:F21" location="Pony_Rider_Prelim" display="17b" xr:uid="{00000000-0004-0000-0100-00000F000000}"/>
    <hyperlink ref="D29:F29" location="Pony_Rider_Medium" display="21b" xr:uid="{00000000-0004-0000-0100-000010000000}"/>
    <hyperlink ref="D28:F28" location="Children_Medium" display="21a" xr:uid="{00000000-0004-0000-0100-000011000000}"/>
    <hyperlink ref="D27:F27" location="Pony_Rider_Elem___Medium" display="20b" xr:uid="{00000000-0004-0000-0100-000012000000}"/>
    <hyperlink ref="D26:F26" location="Children_Elem___Medium" display="20a" xr:uid="{00000000-0004-0000-0100-000013000000}"/>
    <hyperlink ref="D25:F25" location="Pony_Rider_Elementary" display="19b" xr:uid="{00000000-0004-0000-0100-000014000000}"/>
    <hyperlink ref="D24:F24" location="Children_Elementary" display="19a" xr:uid="{00000000-0004-0000-0100-000015000000}"/>
    <hyperlink ref="D23:F23" location="Pony_Rider_Novice" display="18b" xr:uid="{00000000-0004-0000-0100-000016000000}"/>
    <hyperlink ref="D22:F22" location="Childrens_Novice" display="18a" xr:uid="{00000000-0004-0000-0100-000017000000}"/>
    <hyperlink ref="D34:F34" location="Para_Equestrian_Grade_1__formerly_Grade_1a" display="Para_Equestrian_Grade_1__formerly_Grade_1a" xr:uid="{00000000-0004-0000-0100-000018000000}"/>
    <hyperlink ref="D35:F35" location="Para_Equestrian_Grade_II__formerly_Grade_1b" display="Para_Equestrian_Grade_II__formerly_Grade_1b" xr:uid="{00000000-0004-0000-0100-000019000000}"/>
    <hyperlink ref="D36:F36" location="Para_Equestrian_Grade_III__formerly_Grade_II" display="Para_Equestrian_Grade_III__formerly_Grade_II" xr:uid="{00000000-0004-0000-0100-00001A000000}"/>
    <hyperlink ref="D37:F37" location="Para_Equestrian_Grade_IV__formerly_Grade_III" display="Para_Equestrian_Grade_IV__formerly_Grade_III" xr:uid="{00000000-0004-0000-0100-00001B000000}"/>
    <hyperlink ref="D38:F38" location="Para_Equestrian_Grade_V__formerly_Grade_IV" display="Para_Equestrian_Grade_V__formerly_Grade_IV" xr:uid="{00000000-0004-0000-0100-00001C000000}"/>
    <hyperlink ref="F29" location="Pony_Rider_Medium" display="DSA Pony Rider Medium Test 4  2020" xr:uid="{00000000-0004-0000-0100-00001D000000}"/>
    <hyperlink ref="F28" location="Children_Medium" display="DSA Pony Rider Medium Test 4 2020" xr:uid="{00000000-0004-0000-0100-00001E000000}"/>
    <hyperlink ref="F27" location="Pony_Rider_Elem___Medium" display="DSA Pony Rider Elementary-Medium Test 6 2020" xr:uid="{00000000-0004-0000-0100-00001F000000}"/>
    <hyperlink ref="F26" location="Children_Elem___Medium" display="DSA Pony Rider Elementary-Medium Test 6 2020" xr:uid="{00000000-0004-0000-0100-000020000000}"/>
    <hyperlink ref="F25" location="Pony_Rider_Elementary" display="DSA Pony Riders Elementary  6 2020" xr:uid="{00000000-0004-0000-0100-000021000000}"/>
    <hyperlink ref="F24" location="Children_Elementary" display="DSA Pony Riders Elementary 6 2020" xr:uid="{00000000-0004-0000-0100-000022000000}"/>
    <hyperlink ref="F23" location="Pony_Rider_Novice" display="DSA Pony Rider Novice Test  6 2020" xr:uid="{00000000-0004-0000-0100-000023000000}"/>
    <hyperlink ref="F22" location="Childrens_Novice" display="DSA Pony Rider Novice Test  6 2020" xr:uid="{00000000-0004-0000-0100-000024000000}"/>
    <hyperlink ref="F20" location="Childrens_Prelim" display="DSA Pony Rider Prelim Test 4  2020" xr:uid="{00000000-0004-0000-0100-000025000000}"/>
    <hyperlink ref="F4" location="Adult_Prelim" display="DSA Prelim Test 4 2020" xr:uid="{00000000-0004-0000-0100-000026000000}"/>
    <hyperlink ref="F5" location="Adult_Novice" display="DSA Novice Test 6  2020" xr:uid="{00000000-0004-0000-0100-000027000000}"/>
    <hyperlink ref="F6" location="Adult_Elementary" display="DSA Elementary Test 6  2020" xr:uid="{00000000-0004-0000-0100-000028000000}"/>
    <hyperlink ref="F7" location="Adult_Elem_Med" display="DSA Elementary –Med Test 6 2020" xr:uid="{00000000-0004-0000-0100-000029000000}"/>
    <hyperlink ref="F8" location="Adult_Medium" display="DSA Medium Test 6  2020" xr:uid="{00000000-0004-0000-0100-00002A000000}"/>
    <hyperlink ref="F9" location="Adult_Advanced" display="DSA Advanced Test 4   2020" xr:uid="{00000000-0004-0000-0100-00002B000000}"/>
    <hyperlink ref="F10" location="Adult_Small_Tour" display="FEI Prix St George Test  Edition 2009 Updated 2018" xr:uid="{00000000-0004-0000-0100-00002C000000}"/>
    <hyperlink ref="F11" location="Adult_Medium_Tour" display="FEI Intermediate A Test  Edtion 2015 updated 2020" xr:uid="{00000000-0004-0000-0100-00002D000000}"/>
    <hyperlink ref="F12" location="Adult_Big_Tour" display="FEI Intermediate II Test  Edition 2014 Updated 2021" xr:uid="{00000000-0004-0000-0100-00002E000000}"/>
    <hyperlink ref="F13" location="'Juniors &amp; Para'!Junior_Prelim" display="DSA Prelim Test 4  2020" xr:uid="{00000000-0004-0000-0100-00002F000000}"/>
    <hyperlink ref="F14" location="'Juniors &amp; Para'!Junior_Novice" display="DSA Novice Test 6  2020" xr:uid="{00000000-0004-0000-0100-000030000000}"/>
    <hyperlink ref="F15" location="'Juniors &amp; Para'!Junior_Elementary" display="DSA Elementary Test 6  2020" xr:uid="{00000000-0004-0000-0100-000031000000}"/>
    <hyperlink ref="F16" location="'Juniors &amp; Para'!Junior_Elem_Med" display="DSA Elementary –Med Test 6  2020" xr:uid="{00000000-0004-0000-0100-000032000000}"/>
    <hyperlink ref="F17" location="'Juniors &amp; Para'!Junior_Medium" display="DSA Medium Test 6  2020" xr:uid="{00000000-0004-0000-0100-000033000000}"/>
    <hyperlink ref="F18" location="'Juniors &amp; Para'!Junior_Advanced" display="DSA Advanced Test 4  2020" xr:uid="{00000000-0004-0000-0100-000034000000}"/>
    <hyperlink ref="F19" location="'Juniors &amp; Para'!Junior_Small_Tour" display="FEI Prix St George Test 2018" xr:uid="{00000000-0004-0000-0100-000035000000}"/>
    <hyperlink ref="F21" location="Pony_Rider_Prelim" display="DSA Pony Rider Prelim Test 4  2020" xr:uid="{00000000-0004-0000-0100-000036000000}"/>
    <hyperlink ref="D5:G5" location="Adult_Novice" display="Adult_Novice" xr:uid="{00000000-0004-0000-0100-000037000000}"/>
    <hyperlink ref="D4:G4" location="Adult_Prelim" display="Adult_Prelim" xr:uid="{00000000-0004-0000-0100-000038000000}"/>
    <hyperlink ref="E4" location="Adult_Prelim" display="Adult Prelim" xr:uid="{00000000-0004-0000-0100-000039000000}"/>
  </hyperlinks>
  <pageMargins left="0.70866141732283472" right="0.70866141732283472" top="0.74803149606299213" bottom="0.74803149606299213" header="0.31496062992125984" footer="0.31496062992125984"/>
  <pageSetup paperSize="9" scale="48" fitToHeight="0" orientation="portrait" horizontalDpi="4294967293" verticalDpi="4294967293" r:id="rId1"/>
  <headerFooter>
    <oddFooter>Page &amp;P of &amp;N</oddFooter>
  </headerFooter>
  <rowBreaks count="4" manualBreakCount="4">
    <brk id="112" min="2" max="10" man="1"/>
    <brk id="212" min="2" max="10" man="1"/>
    <brk id="336" min="2" max="10" man="1"/>
    <brk id="441" min="2"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B0F0"/>
    <pageSetUpPr fitToPage="1"/>
  </sheetPr>
  <dimension ref="A1:AE287"/>
  <sheetViews>
    <sheetView showGridLines="0" topLeftCell="B119" zoomScaleNormal="100" zoomScaleSheetLayoutView="100" workbookViewId="0">
      <selection activeCell="L196" sqref="L196"/>
    </sheetView>
  </sheetViews>
  <sheetFormatPr defaultColWidth="9.109375" defaultRowHeight="13.2" x14ac:dyDescent="0.25"/>
  <cols>
    <col min="1" max="1" width="0" style="37" hidden="1" customWidth="1"/>
    <col min="2" max="2" width="7.33203125" style="128" customWidth="1"/>
    <col min="3" max="3" width="12.109375" style="1" bestFit="1" customWidth="1"/>
    <col min="4" max="4" width="31" style="1" customWidth="1"/>
    <col min="5" max="5" width="28.6640625" style="1" customWidth="1"/>
    <col min="6" max="6" width="39.44140625" style="1" customWidth="1"/>
    <col min="7" max="7" width="14.33203125" style="1" bestFit="1" customWidth="1"/>
    <col min="8" max="8" width="14.44140625" style="1" customWidth="1"/>
    <col min="9" max="9" width="11" style="1" customWidth="1"/>
    <col min="10" max="10" width="10.6640625" style="114" customWidth="1"/>
    <col min="11" max="11" width="10.44140625" style="1" bestFit="1" customWidth="1"/>
    <col min="12" max="16384" width="9.109375" style="1"/>
  </cols>
  <sheetData>
    <row r="1" spans="1:31" ht="49.5" customHeight="1" x14ac:dyDescent="0.25">
      <c r="C1" s="736" t="str">
        <f>+'Index + Adults'!C1:L1</f>
        <v>2021 DSA NATIONAL CHALLENGE RESULTS - COMBINED</v>
      </c>
      <c r="D1" s="736"/>
      <c r="E1" s="736"/>
      <c r="F1" s="736"/>
      <c r="G1" s="736"/>
      <c r="H1" s="736"/>
      <c r="I1" s="736"/>
      <c r="J1" s="736"/>
      <c r="K1" s="736"/>
    </row>
    <row r="2" spans="1:31" ht="34.5" customHeight="1" thickBot="1" x14ac:dyDescent="0.45">
      <c r="C2" s="27"/>
      <c r="D2" s="24"/>
      <c r="E2" s="23" t="str">
        <f>+'Index + Adults'!E13</f>
        <v>Junior Prelim</v>
      </c>
      <c r="F2" s="16"/>
      <c r="G2" s="2" t="str">
        <f>+'Index + Adults'!H13</f>
        <v>Debi van Wyk</v>
      </c>
      <c r="H2" s="2" t="str">
        <f>+'Index + Adults'!I13</f>
        <v>Moya Truter</v>
      </c>
      <c r="I2" s="2" t="s">
        <v>15</v>
      </c>
      <c r="J2" s="115"/>
      <c r="K2" s="4"/>
      <c r="AE2" s="1" t="s">
        <v>44</v>
      </c>
    </row>
    <row r="3" spans="1:31" ht="18.600000000000001" thickTop="1" thickBot="1" x14ac:dyDescent="0.35">
      <c r="C3" s="5"/>
      <c r="D3" s="6"/>
      <c r="E3" s="17" t="str">
        <f>+'Index + Adults'!F13</f>
        <v>DSA Prelim Test 4  2020</v>
      </c>
      <c r="F3" s="7"/>
      <c r="G3" s="44" t="str">
        <f>+'Index + Adults'!J13</f>
        <v>C</v>
      </c>
      <c r="H3" s="44" t="str">
        <f>+'Index + Adults'!K13</f>
        <v>B</v>
      </c>
      <c r="I3" s="8">
        <f>+'Index + Adults'!G13</f>
        <v>230</v>
      </c>
      <c r="J3" s="116"/>
      <c r="K3" s="9"/>
    </row>
    <row r="4" spans="1:31" ht="16.2" thickTop="1" x14ac:dyDescent="0.3">
      <c r="C4" s="34" t="s">
        <v>0</v>
      </c>
      <c r="D4" s="34" t="s">
        <v>1</v>
      </c>
      <c r="E4" s="34" t="s">
        <v>2</v>
      </c>
      <c r="F4" s="34" t="s">
        <v>3</v>
      </c>
      <c r="G4" s="41" t="s">
        <v>4</v>
      </c>
      <c r="H4" s="41" t="s">
        <v>5</v>
      </c>
      <c r="I4" s="34" t="s">
        <v>6</v>
      </c>
      <c r="J4" s="117" t="s">
        <v>7</v>
      </c>
      <c r="K4" s="35" t="s">
        <v>8</v>
      </c>
    </row>
    <row r="5" spans="1:31" s="22" customFormat="1" ht="15" customHeight="1" thickBot="1" x14ac:dyDescent="0.35">
      <c r="A5" s="38">
        <f t="shared" ref="A5:A28" si="0">K5</f>
        <v>1</v>
      </c>
      <c r="B5" s="129">
        <v>1</v>
      </c>
      <c r="C5" s="138" t="s">
        <v>90</v>
      </c>
      <c r="D5" s="473" t="s">
        <v>566</v>
      </c>
      <c r="E5" s="473" t="s">
        <v>567</v>
      </c>
      <c r="F5" s="473" t="s">
        <v>568</v>
      </c>
      <c r="G5" s="474">
        <v>156.5</v>
      </c>
      <c r="H5" s="474">
        <v>152</v>
      </c>
      <c r="I5" s="151">
        <f t="shared" ref="I5:I16" si="1">+G5+H5</f>
        <v>308.5</v>
      </c>
      <c r="J5" s="152">
        <f t="shared" ref="J5:J16" si="2">+TRUNC(I5/2/$I$3,5)</f>
        <v>0.67064999999999997</v>
      </c>
      <c r="K5" s="153">
        <f t="shared" ref="K5:K16" si="3">IFERROR(RANK(I5,$I$5:$I$27,0),"")</f>
        <v>1</v>
      </c>
    </row>
    <row r="6" spans="1:31" s="22" customFormat="1" ht="15" customHeight="1" thickBot="1" x14ac:dyDescent="0.35">
      <c r="A6" s="38">
        <f t="shared" si="0"/>
        <v>2</v>
      </c>
      <c r="B6" s="129">
        <v>2</v>
      </c>
      <c r="C6" s="138" t="s">
        <v>128</v>
      </c>
      <c r="D6" s="475" t="s">
        <v>351</v>
      </c>
      <c r="E6" s="475" t="s">
        <v>352</v>
      </c>
      <c r="F6" s="475" t="s">
        <v>352</v>
      </c>
      <c r="G6" s="474">
        <v>155.5</v>
      </c>
      <c r="H6" s="474">
        <v>149</v>
      </c>
      <c r="I6" s="151">
        <f t="shared" si="1"/>
        <v>304.5</v>
      </c>
      <c r="J6" s="152">
        <f t="shared" si="2"/>
        <v>0.66195000000000004</v>
      </c>
      <c r="K6" s="153">
        <f t="shared" si="3"/>
        <v>2</v>
      </c>
    </row>
    <row r="7" spans="1:31" s="22" customFormat="1" ht="15" customHeight="1" thickBot="1" x14ac:dyDescent="0.35">
      <c r="A7" s="38">
        <f t="shared" si="0"/>
        <v>3</v>
      </c>
      <c r="B7" s="129">
        <v>3</v>
      </c>
      <c r="C7" s="138" t="s">
        <v>9</v>
      </c>
      <c r="D7" s="139" t="s">
        <v>225</v>
      </c>
      <c r="E7" s="139" t="s">
        <v>226</v>
      </c>
      <c r="F7" s="139" t="s">
        <v>226</v>
      </c>
      <c r="G7" s="474">
        <v>150.5</v>
      </c>
      <c r="H7" s="474">
        <v>152.5</v>
      </c>
      <c r="I7" s="151">
        <f t="shared" si="1"/>
        <v>303</v>
      </c>
      <c r="J7" s="152">
        <f t="shared" si="2"/>
        <v>0.65869</v>
      </c>
      <c r="K7" s="153">
        <f t="shared" si="3"/>
        <v>3</v>
      </c>
    </row>
    <row r="8" spans="1:31" s="22" customFormat="1" ht="15" customHeight="1" thickBot="1" x14ac:dyDescent="0.35">
      <c r="A8" s="38">
        <f t="shared" si="0"/>
        <v>4</v>
      </c>
      <c r="B8" s="129">
        <v>4</v>
      </c>
      <c r="C8" s="138" t="s">
        <v>82</v>
      </c>
      <c r="D8" s="476" t="s">
        <v>464</v>
      </c>
      <c r="E8" s="476" t="s">
        <v>465</v>
      </c>
      <c r="F8" s="476"/>
      <c r="G8" s="474">
        <v>147.5</v>
      </c>
      <c r="H8" s="474">
        <v>149</v>
      </c>
      <c r="I8" s="151">
        <f t="shared" si="1"/>
        <v>296.5</v>
      </c>
      <c r="J8" s="152">
        <f t="shared" si="2"/>
        <v>0.64456000000000002</v>
      </c>
      <c r="K8" s="153">
        <f t="shared" si="3"/>
        <v>4</v>
      </c>
    </row>
    <row r="9" spans="1:31" s="22" customFormat="1" ht="15" customHeight="1" x14ac:dyDescent="0.3">
      <c r="A9" s="38">
        <f t="shared" si="0"/>
        <v>5</v>
      </c>
      <c r="B9" s="129">
        <v>5</v>
      </c>
      <c r="C9" s="138" t="s">
        <v>90</v>
      </c>
      <c r="D9" s="473" t="s">
        <v>563</v>
      </c>
      <c r="E9" s="473" t="s">
        <v>564</v>
      </c>
      <c r="F9" s="477" t="s">
        <v>565</v>
      </c>
      <c r="G9" s="474">
        <v>151</v>
      </c>
      <c r="H9" s="474">
        <v>141</v>
      </c>
      <c r="I9" s="151">
        <f t="shared" si="1"/>
        <v>292</v>
      </c>
      <c r="J9" s="478">
        <f t="shared" si="2"/>
        <v>0.63478000000000001</v>
      </c>
      <c r="K9" s="479">
        <f t="shared" si="3"/>
        <v>5</v>
      </c>
    </row>
    <row r="10" spans="1:31" s="22" customFormat="1" ht="15" customHeight="1" x14ac:dyDescent="0.3">
      <c r="A10" s="38">
        <f t="shared" si="0"/>
        <v>6</v>
      </c>
      <c r="B10" s="129">
        <v>6</v>
      </c>
      <c r="C10" s="138" t="s">
        <v>9</v>
      </c>
      <c r="D10" s="444" t="s">
        <v>227</v>
      </c>
      <c r="E10" s="444" t="s">
        <v>228</v>
      </c>
      <c r="F10" s="480" t="s">
        <v>228</v>
      </c>
      <c r="G10" s="474">
        <v>148.5</v>
      </c>
      <c r="H10" s="474">
        <v>140</v>
      </c>
      <c r="I10" s="151">
        <f t="shared" si="1"/>
        <v>288.5</v>
      </c>
      <c r="J10" s="152">
        <f t="shared" si="2"/>
        <v>0.62717000000000001</v>
      </c>
      <c r="K10" s="153">
        <f t="shared" si="3"/>
        <v>6</v>
      </c>
    </row>
    <row r="11" spans="1:31" s="22" customFormat="1" ht="15" customHeight="1" x14ac:dyDescent="0.3">
      <c r="A11" s="38">
        <f t="shared" si="0"/>
        <v>7</v>
      </c>
      <c r="B11" s="129">
        <v>7</v>
      </c>
      <c r="C11" s="138" t="s">
        <v>82</v>
      </c>
      <c r="D11" s="481" t="s">
        <v>466</v>
      </c>
      <c r="E11" s="481" t="s">
        <v>467</v>
      </c>
      <c r="F11" s="481"/>
      <c r="G11" s="474">
        <v>145.5</v>
      </c>
      <c r="H11" s="474">
        <v>138</v>
      </c>
      <c r="I11" s="151">
        <f t="shared" si="1"/>
        <v>283.5</v>
      </c>
      <c r="J11" s="152">
        <f t="shared" si="2"/>
        <v>0.61629999999999996</v>
      </c>
      <c r="K11" s="153">
        <f t="shared" si="3"/>
        <v>7</v>
      </c>
    </row>
    <row r="12" spans="1:31" s="22" customFormat="1" ht="15" customHeight="1" x14ac:dyDescent="0.3">
      <c r="A12" s="38">
        <f t="shared" si="0"/>
        <v>8</v>
      </c>
      <c r="B12" s="129">
        <v>8</v>
      </c>
      <c r="C12" s="137" t="s">
        <v>9</v>
      </c>
      <c r="D12" s="131" t="s">
        <v>229</v>
      </c>
      <c r="E12" s="131" t="s">
        <v>230</v>
      </c>
      <c r="F12" s="131" t="s">
        <v>230</v>
      </c>
      <c r="G12" s="482">
        <v>137</v>
      </c>
      <c r="H12" s="482">
        <v>130.5</v>
      </c>
      <c r="I12" s="155">
        <f t="shared" si="1"/>
        <v>267.5</v>
      </c>
      <c r="J12" s="156">
        <f t="shared" si="2"/>
        <v>0.58152000000000004</v>
      </c>
      <c r="K12" s="157">
        <f t="shared" si="3"/>
        <v>8</v>
      </c>
    </row>
    <row r="13" spans="1:31" s="433" customFormat="1" ht="15" customHeight="1" x14ac:dyDescent="0.3">
      <c r="A13" s="431">
        <f t="shared" si="0"/>
        <v>9</v>
      </c>
      <c r="B13" s="432">
        <v>9</v>
      </c>
      <c r="C13" s="137" t="s">
        <v>88</v>
      </c>
      <c r="D13" s="463" t="s">
        <v>221</v>
      </c>
      <c r="E13" s="463" t="s">
        <v>222</v>
      </c>
      <c r="F13" s="463" t="s">
        <v>222</v>
      </c>
      <c r="G13" s="482">
        <v>134</v>
      </c>
      <c r="H13" s="482">
        <v>129.5</v>
      </c>
      <c r="I13" s="155">
        <f t="shared" si="1"/>
        <v>263.5</v>
      </c>
      <c r="J13" s="156">
        <f t="shared" si="2"/>
        <v>0.57282</v>
      </c>
      <c r="K13" s="157">
        <f t="shared" si="3"/>
        <v>9</v>
      </c>
    </row>
    <row r="14" spans="1:31" ht="13.95" customHeight="1" x14ac:dyDescent="0.3">
      <c r="A14" s="37">
        <f t="shared" si="0"/>
        <v>10</v>
      </c>
      <c r="B14" s="129">
        <v>10</v>
      </c>
      <c r="C14" s="138" t="s">
        <v>115</v>
      </c>
      <c r="D14" s="444" t="s">
        <v>713</v>
      </c>
      <c r="E14" s="444" t="s">
        <v>714</v>
      </c>
      <c r="F14" s="480" t="s">
        <v>714</v>
      </c>
      <c r="G14" s="474">
        <v>131</v>
      </c>
      <c r="H14" s="474">
        <v>130</v>
      </c>
      <c r="I14" s="151">
        <f t="shared" si="1"/>
        <v>261</v>
      </c>
      <c r="J14" s="152">
        <f t="shared" si="2"/>
        <v>0.56738999999999995</v>
      </c>
      <c r="K14" s="153">
        <f t="shared" si="3"/>
        <v>10</v>
      </c>
    </row>
    <row r="15" spans="1:31" ht="15.6" x14ac:dyDescent="0.3">
      <c r="A15" s="37">
        <f t="shared" si="0"/>
        <v>11</v>
      </c>
      <c r="B15" s="129">
        <v>11</v>
      </c>
      <c r="C15" s="138" t="s">
        <v>115</v>
      </c>
      <c r="D15" s="444" t="s">
        <v>711</v>
      </c>
      <c r="E15" s="444" t="s">
        <v>712</v>
      </c>
      <c r="F15" s="480" t="s">
        <v>712</v>
      </c>
      <c r="G15" s="474">
        <v>129.5</v>
      </c>
      <c r="H15" s="474">
        <v>130</v>
      </c>
      <c r="I15" s="151">
        <f t="shared" si="1"/>
        <v>259.5</v>
      </c>
      <c r="J15" s="152">
        <f t="shared" si="2"/>
        <v>0.56413000000000002</v>
      </c>
      <c r="K15" s="153">
        <f t="shared" si="3"/>
        <v>11</v>
      </c>
    </row>
    <row r="16" spans="1:31" ht="13.2" customHeight="1" thickBot="1" x14ac:dyDescent="0.35">
      <c r="A16" s="37">
        <f t="shared" si="0"/>
        <v>12</v>
      </c>
      <c r="B16" s="129">
        <v>12</v>
      </c>
      <c r="C16" s="138" t="s">
        <v>128</v>
      </c>
      <c r="D16" s="130" t="s">
        <v>349</v>
      </c>
      <c r="E16" s="130" t="s">
        <v>350</v>
      </c>
      <c r="F16" s="130" t="s">
        <v>350</v>
      </c>
      <c r="G16" s="474">
        <v>123</v>
      </c>
      <c r="H16" s="474">
        <v>128.5</v>
      </c>
      <c r="I16" s="151">
        <f t="shared" si="1"/>
        <v>251.5</v>
      </c>
      <c r="J16" s="152">
        <f t="shared" si="2"/>
        <v>0.54673000000000005</v>
      </c>
      <c r="K16" s="153">
        <f t="shared" si="3"/>
        <v>12</v>
      </c>
    </row>
    <row r="17" spans="1:11" hidden="1" x14ac:dyDescent="0.25">
      <c r="A17" s="37">
        <f t="shared" si="0"/>
        <v>13</v>
      </c>
      <c r="B17" s="129">
        <v>13</v>
      </c>
      <c r="C17" s="95"/>
      <c r="D17" s="25"/>
      <c r="E17" s="25"/>
      <c r="F17" s="25"/>
      <c r="G17" s="89"/>
      <c r="H17" s="89"/>
      <c r="I17" s="85">
        <f t="shared" ref="I17:I27" si="4">+G17+H17</f>
        <v>0</v>
      </c>
      <c r="J17" s="86">
        <f t="shared" ref="J17:J27" si="5">+TRUNC(I17/2/$I$3,5)</f>
        <v>0</v>
      </c>
      <c r="K17" s="87">
        <f t="shared" ref="K17:K27" si="6">IFERROR(RANK(I17,$I$5:$I$27,0),"")</f>
        <v>13</v>
      </c>
    </row>
    <row r="18" spans="1:11" hidden="1" x14ac:dyDescent="0.25">
      <c r="A18" s="37">
        <f t="shared" si="0"/>
        <v>13</v>
      </c>
      <c r="B18" s="129">
        <v>14</v>
      </c>
      <c r="C18" s="95"/>
      <c r="D18" s="25"/>
      <c r="E18" s="25"/>
      <c r="F18" s="25"/>
      <c r="G18" s="89"/>
      <c r="H18" s="89"/>
      <c r="I18" s="85">
        <f t="shared" si="4"/>
        <v>0</v>
      </c>
      <c r="J18" s="86">
        <f t="shared" si="5"/>
        <v>0</v>
      </c>
      <c r="K18" s="87">
        <f t="shared" si="6"/>
        <v>13</v>
      </c>
    </row>
    <row r="19" spans="1:11" hidden="1" x14ac:dyDescent="0.25">
      <c r="A19" s="37">
        <f t="shared" si="0"/>
        <v>13</v>
      </c>
      <c r="B19" s="129">
        <v>15</v>
      </c>
      <c r="C19" s="95"/>
      <c r="D19" s="25"/>
      <c r="E19" s="25"/>
      <c r="F19" s="25"/>
      <c r="G19" s="89"/>
      <c r="H19" s="89"/>
      <c r="I19" s="85">
        <f t="shared" si="4"/>
        <v>0</v>
      </c>
      <c r="J19" s="86">
        <f t="shared" si="5"/>
        <v>0</v>
      </c>
      <c r="K19" s="87">
        <f t="shared" si="6"/>
        <v>13</v>
      </c>
    </row>
    <row r="20" spans="1:11" hidden="1" x14ac:dyDescent="0.25">
      <c r="A20" s="37">
        <f t="shared" si="0"/>
        <v>13</v>
      </c>
      <c r="B20" s="129">
        <v>16</v>
      </c>
      <c r="C20" s="95"/>
      <c r="D20" s="25"/>
      <c r="E20" s="25"/>
      <c r="F20" s="25"/>
      <c r="G20" s="89"/>
      <c r="H20" s="89"/>
      <c r="I20" s="85">
        <f t="shared" si="4"/>
        <v>0</v>
      </c>
      <c r="J20" s="86">
        <f t="shared" si="5"/>
        <v>0</v>
      </c>
      <c r="K20" s="87">
        <f t="shared" si="6"/>
        <v>13</v>
      </c>
    </row>
    <row r="21" spans="1:11" hidden="1" x14ac:dyDescent="0.25">
      <c r="A21" s="37">
        <f t="shared" si="0"/>
        <v>13</v>
      </c>
      <c r="B21" s="129">
        <v>17</v>
      </c>
      <c r="C21" s="95"/>
      <c r="D21" s="25"/>
      <c r="E21" s="25"/>
      <c r="F21" s="25"/>
      <c r="G21" s="89"/>
      <c r="H21" s="89"/>
      <c r="I21" s="85">
        <f t="shared" si="4"/>
        <v>0</v>
      </c>
      <c r="J21" s="86">
        <f t="shared" si="5"/>
        <v>0</v>
      </c>
      <c r="K21" s="87">
        <f t="shared" si="6"/>
        <v>13</v>
      </c>
    </row>
    <row r="22" spans="1:11" hidden="1" x14ac:dyDescent="0.25">
      <c r="A22" s="37">
        <f t="shared" si="0"/>
        <v>13</v>
      </c>
      <c r="B22" s="129">
        <v>18</v>
      </c>
      <c r="C22" s="95"/>
      <c r="D22" s="25"/>
      <c r="E22" s="25"/>
      <c r="F22" s="25"/>
      <c r="G22" s="89"/>
      <c r="H22" s="89"/>
      <c r="I22" s="85">
        <f t="shared" si="4"/>
        <v>0</v>
      </c>
      <c r="J22" s="86">
        <f t="shared" si="5"/>
        <v>0</v>
      </c>
      <c r="K22" s="87">
        <f t="shared" si="6"/>
        <v>13</v>
      </c>
    </row>
    <row r="23" spans="1:11" hidden="1" x14ac:dyDescent="0.25">
      <c r="A23" s="37">
        <f t="shared" si="0"/>
        <v>13</v>
      </c>
      <c r="B23" s="129">
        <v>19</v>
      </c>
      <c r="C23" s="95"/>
      <c r="D23" s="25"/>
      <c r="E23" s="25"/>
      <c r="F23" s="25"/>
      <c r="G23" s="89"/>
      <c r="H23" s="89"/>
      <c r="I23" s="85">
        <f t="shared" si="4"/>
        <v>0</v>
      </c>
      <c r="J23" s="86">
        <f t="shared" si="5"/>
        <v>0</v>
      </c>
      <c r="K23" s="87">
        <f t="shared" si="6"/>
        <v>13</v>
      </c>
    </row>
    <row r="24" spans="1:11" hidden="1" x14ac:dyDescent="0.25">
      <c r="A24" s="37">
        <f t="shared" si="0"/>
        <v>13</v>
      </c>
      <c r="B24" s="129">
        <v>20</v>
      </c>
      <c r="C24" s="95"/>
      <c r="D24" s="25"/>
      <c r="E24" s="25"/>
      <c r="F24" s="25"/>
      <c r="G24" s="89"/>
      <c r="H24" s="89"/>
      <c r="I24" s="85">
        <f t="shared" si="4"/>
        <v>0</v>
      </c>
      <c r="J24" s="86">
        <f t="shared" si="5"/>
        <v>0</v>
      </c>
      <c r="K24" s="87">
        <f t="shared" si="6"/>
        <v>13</v>
      </c>
    </row>
    <row r="25" spans="1:11" hidden="1" x14ac:dyDescent="0.25">
      <c r="A25" s="37">
        <f t="shared" si="0"/>
        <v>13</v>
      </c>
      <c r="B25" s="129">
        <v>21</v>
      </c>
      <c r="C25" s="95"/>
      <c r="D25" s="25"/>
      <c r="E25" s="25"/>
      <c r="F25" s="25"/>
      <c r="G25" s="89"/>
      <c r="H25" s="89"/>
      <c r="I25" s="85">
        <f t="shared" si="4"/>
        <v>0</v>
      </c>
      <c r="J25" s="86">
        <f t="shared" si="5"/>
        <v>0</v>
      </c>
      <c r="K25" s="87">
        <f t="shared" si="6"/>
        <v>13</v>
      </c>
    </row>
    <row r="26" spans="1:11" hidden="1" x14ac:dyDescent="0.25">
      <c r="A26" s="37">
        <f t="shared" si="0"/>
        <v>13</v>
      </c>
      <c r="B26" s="129">
        <v>22</v>
      </c>
      <c r="C26" s="95"/>
      <c r="D26" s="25"/>
      <c r="E26" s="25"/>
      <c r="F26" s="25"/>
      <c r="G26" s="89"/>
      <c r="H26" s="89"/>
      <c r="I26" s="85">
        <f t="shared" si="4"/>
        <v>0</v>
      </c>
      <c r="J26" s="86">
        <f t="shared" si="5"/>
        <v>0</v>
      </c>
      <c r="K26" s="87">
        <f t="shared" si="6"/>
        <v>13</v>
      </c>
    </row>
    <row r="27" spans="1:11" ht="13.8" hidden="1" thickBot="1" x14ac:dyDescent="0.3">
      <c r="A27" s="37">
        <f t="shared" si="0"/>
        <v>13</v>
      </c>
      <c r="B27" s="129">
        <v>23</v>
      </c>
      <c r="C27" s="95"/>
      <c r="D27" s="69"/>
      <c r="E27" s="69"/>
      <c r="F27" s="25"/>
      <c r="G27" s="26"/>
      <c r="H27" s="26"/>
      <c r="I27" s="85">
        <f t="shared" si="4"/>
        <v>0</v>
      </c>
      <c r="J27" s="86">
        <f t="shared" si="5"/>
        <v>0</v>
      </c>
      <c r="K27" s="87">
        <f t="shared" si="6"/>
        <v>13</v>
      </c>
    </row>
    <row r="28" spans="1:11" ht="16.2" thickTop="1" x14ac:dyDescent="0.3">
      <c r="A28" s="37" t="str">
        <f t="shared" si="0"/>
        <v>PLACE</v>
      </c>
      <c r="B28" s="129"/>
      <c r="C28" s="19"/>
      <c r="D28" s="70"/>
      <c r="E28" s="71"/>
      <c r="F28" s="36" t="s">
        <v>18</v>
      </c>
      <c r="G28" s="34" t="s">
        <v>19</v>
      </c>
      <c r="H28" s="34" t="s">
        <v>20</v>
      </c>
      <c r="I28" s="34" t="s">
        <v>6</v>
      </c>
      <c r="J28" s="117"/>
      <c r="K28" s="35" t="s">
        <v>8</v>
      </c>
    </row>
    <row r="29" spans="1:11" ht="15.6" x14ac:dyDescent="0.3">
      <c r="A29" s="37">
        <f t="shared" ref="A29:A65" si="7">K29</f>
        <v>1</v>
      </c>
      <c r="B29" s="129"/>
      <c r="D29" s="52"/>
      <c r="E29" s="72" t="s">
        <v>10</v>
      </c>
      <c r="F29" s="388" t="s">
        <v>90</v>
      </c>
      <c r="G29" s="60">
        <v>308.5</v>
      </c>
      <c r="H29" s="60">
        <v>292</v>
      </c>
      <c r="I29" s="60">
        <f>+G29+H29</f>
        <v>600.5</v>
      </c>
      <c r="J29" s="58"/>
      <c r="K29" s="59">
        <v>1</v>
      </c>
    </row>
    <row r="30" spans="1:11" ht="15.6" x14ac:dyDescent="0.3">
      <c r="A30" s="37">
        <f t="shared" ref="A30" si="8">K30</f>
        <v>2</v>
      </c>
      <c r="B30" s="129"/>
      <c r="C30" s="20"/>
      <c r="D30" s="52"/>
      <c r="E30" s="65"/>
      <c r="F30" s="388" t="s">
        <v>9</v>
      </c>
      <c r="G30" s="60">
        <v>303</v>
      </c>
      <c r="H30" s="60">
        <v>288.5</v>
      </c>
      <c r="I30" s="60">
        <f>+G30+H30</f>
        <v>591.5</v>
      </c>
      <c r="J30" s="58"/>
      <c r="K30" s="59">
        <v>2</v>
      </c>
    </row>
    <row r="31" spans="1:11" ht="15.6" x14ac:dyDescent="0.3">
      <c r="B31" s="129"/>
      <c r="C31" s="20"/>
      <c r="D31" s="52"/>
      <c r="E31" s="65"/>
      <c r="F31" s="388" t="s">
        <v>82</v>
      </c>
      <c r="G31" s="60">
        <v>296.5</v>
      </c>
      <c r="H31" s="60">
        <v>283.5</v>
      </c>
      <c r="I31" s="60">
        <f>+G31+H31</f>
        <v>580</v>
      </c>
      <c r="J31" s="58"/>
      <c r="K31" s="59">
        <v>3</v>
      </c>
    </row>
    <row r="32" spans="1:11" ht="15.6" x14ac:dyDescent="0.3">
      <c r="B32" s="129"/>
      <c r="C32" s="20"/>
      <c r="D32" s="52"/>
      <c r="E32" s="65"/>
      <c r="F32" s="388" t="s">
        <v>128</v>
      </c>
      <c r="G32" s="60">
        <v>304.5</v>
      </c>
      <c r="H32" s="60">
        <v>251.5</v>
      </c>
      <c r="I32" s="60">
        <f>+G32+H32</f>
        <v>556</v>
      </c>
      <c r="J32" s="58"/>
      <c r="K32" s="59">
        <v>4</v>
      </c>
    </row>
    <row r="33" spans="1:31" ht="15.6" x14ac:dyDescent="0.3">
      <c r="A33" s="37">
        <f t="shared" si="7"/>
        <v>5</v>
      </c>
      <c r="B33" s="129"/>
      <c r="C33" s="20"/>
      <c r="D33" s="52"/>
      <c r="E33" s="65"/>
      <c r="F33" s="388" t="s">
        <v>115</v>
      </c>
      <c r="G33" s="60">
        <v>261</v>
      </c>
      <c r="H33" s="60">
        <v>259.5</v>
      </c>
      <c r="I33" s="60">
        <f>+G33+H33</f>
        <v>520.5</v>
      </c>
      <c r="J33" s="58"/>
      <c r="K33" s="59">
        <v>5</v>
      </c>
    </row>
    <row r="34" spans="1:31" x14ac:dyDescent="0.25">
      <c r="A34" s="37">
        <f t="shared" si="7"/>
        <v>0</v>
      </c>
      <c r="B34" s="129"/>
    </row>
    <row r="35" spans="1:31" ht="34.5" customHeight="1" thickBot="1" x14ac:dyDescent="0.45">
      <c r="A35" s="37">
        <f t="shared" si="7"/>
        <v>0</v>
      </c>
      <c r="B35" s="129"/>
      <c r="C35" s="27"/>
      <c r="D35" s="24"/>
      <c r="E35" s="23" t="str">
        <f>+'Index + Adults'!E14</f>
        <v xml:space="preserve">Junior Novice </v>
      </c>
      <c r="F35" s="16"/>
      <c r="G35" s="2" t="str">
        <f>+'Index + Adults'!H14</f>
        <v>Debi van Wyk</v>
      </c>
      <c r="H35" s="2" t="str">
        <f>+'Index + Adults'!I14</f>
        <v>Moya Truter</v>
      </c>
      <c r="I35" s="2" t="s">
        <v>15</v>
      </c>
      <c r="J35" s="115"/>
      <c r="K35" s="4"/>
      <c r="AE35" s="1" t="s">
        <v>44</v>
      </c>
    </row>
    <row r="36" spans="1:31" ht="18.600000000000001" thickTop="1" thickBot="1" x14ac:dyDescent="0.35">
      <c r="A36" s="37">
        <f t="shared" si="7"/>
        <v>0</v>
      </c>
      <c r="B36" s="129"/>
      <c r="C36" s="5"/>
      <c r="D36" s="6"/>
      <c r="E36" s="40" t="str">
        <f>+'Index + Adults'!F14</f>
        <v>DSA Novice Test 6  2020</v>
      </c>
      <c r="F36" s="7"/>
      <c r="G36" s="44" t="str">
        <f>+'Index + Adults'!J14</f>
        <v>C</v>
      </c>
      <c r="H36" s="43" t="str">
        <f>+'Index + Adults'!K14</f>
        <v>B</v>
      </c>
      <c r="I36" s="8">
        <f>+'Index + Adults'!G14</f>
        <v>260</v>
      </c>
      <c r="J36" s="116"/>
      <c r="K36" s="9"/>
    </row>
    <row r="37" spans="1:31" ht="16.8" thickTop="1" thickBot="1" x14ac:dyDescent="0.35">
      <c r="A37" s="37" t="str">
        <f t="shared" si="7"/>
        <v>PLACE</v>
      </c>
      <c r="B37" s="129"/>
      <c r="C37" s="34" t="s">
        <v>0</v>
      </c>
      <c r="D37" s="34" t="s">
        <v>1</v>
      </c>
      <c r="E37" s="34" t="s">
        <v>2</v>
      </c>
      <c r="F37" s="34" t="s">
        <v>3</v>
      </c>
      <c r="G37" s="41" t="s">
        <v>4</v>
      </c>
      <c r="H37" s="34" t="s">
        <v>5</v>
      </c>
      <c r="I37" s="34" t="s">
        <v>6</v>
      </c>
      <c r="J37" s="117" t="s">
        <v>7</v>
      </c>
      <c r="K37" s="35" t="s">
        <v>8</v>
      </c>
    </row>
    <row r="38" spans="1:31" s="22" customFormat="1" ht="15" customHeight="1" thickBot="1" x14ac:dyDescent="0.35">
      <c r="A38" s="38">
        <f t="shared" si="7"/>
        <v>1</v>
      </c>
      <c r="B38" s="129">
        <v>1</v>
      </c>
      <c r="C38" s="138" t="s">
        <v>9</v>
      </c>
      <c r="D38" s="483" t="s">
        <v>231</v>
      </c>
      <c r="E38" s="483" t="s">
        <v>232</v>
      </c>
      <c r="F38" s="483" t="s">
        <v>232</v>
      </c>
      <c r="G38" s="474">
        <v>191</v>
      </c>
      <c r="H38" s="474">
        <v>185</v>
      </c>
      <c r="I38" s="151">
        <f t="shared" ref="I38:I58" si="9">+G38+H38</f>
        <v>376</v>
      </c>
      <c r="J38" s="152">
        <f t="shared" ref="J38:J58" si="10">+TRUNC(I38/2/$I$36,5)</f>
        <v>0.72306999999999999</v>
      </c>
      <c r="K38" s="153">
        <f t="shared" ref="K38:K58" si="11">IFERROR(RANK(I38,$I$38:$I$66,0),"")</f>
        <v>1</v>
      </c>
    </row>
    <row r="39" spans="1:31" s="22" customFormat="1" ht="15" customHeight="1" thickBot="1" x14ac:dyDescent="0.35">
      <c r="A39" s="38">
        <f t="shared" si="7"/>
        <v>2</v>
      </c>
      <c r="B39" s="129">
        <v>2</v>
      </c>
      <c r="C39" s="138" t="s">
        <v>9</v>
      </c>
      <c r="D39" s="139" t="s">
        <v>233</v>
      </c>
      <c r="E39" s="139" t="s">
        <v>234</v>
      </c>
      <c r="F39" s="139" t="s">
        <v>234</v>
      </c>
      <c r="G39" s="474">
        <v>172</v>
      </c>
      <c r="H39" s="474">
        <v>176</v>
      </c>
      <c r="I39" s="151">
        <f t="shared" si="9"/>
        <v>348</v>
      </c>
      <c r="J39" s="152">
        <f t="shared" si="10"/>
        <v>0.66922999999999999</v>
      </c>
      <c r="K39" s="153">
        <f t="shared" si="11"/>
        <v>2</v>
      </c>
    </row>
    <row r="40" spans="1:31" s="22" customFormat="1" ht="15" customHeight="1" thickBot="1" x14ac:dyDescent="0.35">
      <c r="A40" s="38">
        <f t="shared" si="7"/>
        <v>3</v>
      </c>
      <c r="B40" s="129">
        <v>3</v>
      </c>
      <c r="C40" s="137" t="s">
        <v>9</v>
      </c>
      <c r="D40" s="484" t="s">
        <v>235</v>
      </c>
      <c r="E40" s="484" t="s">
        <v>236</v>
      </c>
      <c r="F40" s="484" t="s">
        <v>236</v>
      </c>
      <c r="G40" s="482">
        <v>176</v>
      </c>
      <c r="H40" s="482">
        <v>170</v>
      </c>
      <c r="I40" s="155">
        <f t="shared" si="9"/>
        <v>346</v>
      </c>
      <c r="J40" s="156">
        <f t="shared" si="10"/>
        <v>0.66537999999999997</v>
      </c>
      <c r="K40" s="157">
        <f t="shared" si="11"/>
        <v>3</v>
      </c>
    </row>
    <row r="41" spans="1:31" s="22" customFormat="1" ht="15" customHeight="1" thickBot="1" x14ac:dyDescent="0.35">
      <c r="A41" s="38">
        <f t="shared" si="7"/>
        <v>4</v>
      </c>
      <c r="B41" s="129">
        <v>4</v>
      </c>
      <c r="C41" s="138" t="s">
        <v>115</v>
      </c>
      <c r="D41" s="139" t="s">
        <v>718</v>
      </c>
      <c r="E41" s="139" t="s">
        <v>719</v>
      </c>
      <c r="F41" s="139" t="s">
        <v>620</v>
      </c>
      <c r="G41" s="474">
        <v>167</v>
      </c>
      <c r="H41" s="474">
        <v>175.5</v>
      </c>
      <c r="I41" s="151">
        <f t="shared" si="9"/>
        <v>342.5</v>
      </c>
      <c r="J41" s="152">
        <f t="shared" si="10"/>
        <v>0.65864999999999996</v>
      </c>
      <c r="K41" s="153">
        <f t="shared" si="11"/>
        <v>4</v>
      </c>
    </row>
    <row r="42" spans="1:31" s="22" customFormat="1" ht="15" customHeight="1" thickBot="1" x14ac:dyDescent="0.35">
      <c r="A42" s="38">
        <f t="shared" si="7"/>
        <v>5</v>
      </c>
      <c r="B42" s="129">
        <v>5</v>
      </c>
      <c r="C42" s="138" t="s">
        <v>128</v>
      </c>
      <c r="D42" s="485" t="s">
        <v>353</v>
      </c>
      <c r="E42" s="485" t="s">
        <v>354</v>
      </c>
      <c r="F42" s="485" t="s">
        <v>354</v>
      </c>
      <c r="G42" s="474">
        <v>171</v>
      </c>
      <c r="H42" s="474">
        <v>170.5</v>
      </c>
      <c r="I42" s="151">
        <f t="shared" si="9"/>
        <v>341.5</v>
      </c>
      <c r="J42" s="152">
        <f t="shared" si="10"/>
        <v>0.65673000000000004</v>
      </c>
      <c r="K42" s="153">
        <f t="shared" si="11"/>
        <v>5</v>
      </c>
    </row>
    <row r="43" spans="1:31" s="22" customFormat="1" ht="15" customHeight="1" thickBot="1" x14ac:dyDescent="0.35">
      <c r="A43" s="38">
        <f t="shared" si="7"/>
        <v>6</v>
      </c>
      <c r="B43" s="129">
        <v>6</v>
      </c>
      <c r="C43" s="138" t="s">
        <v>115</v>
      </c>
      <c r="D43" s="139" t="s">
        <v>715</v>
      </c>
      <c r="E43" s="139" t="s">
        <v>716</v>
      </c>
      <c r="F43" s="139" t="s">
        <v>716</v>
      </c>
      <c r="G43" s="474">
        <v>169.5</v>
      </c>
      <c r="H43" s="474">
        <v>168</v>
      </c>
      <c r="I43" s="151">
        <f t="shared" si="9"/>
        <v>337.5</v>
      </c>
      <c r="J43" s="152">
        <f t="shared" si="10"/>
        <v>0.64903</v>
      </c>
      <c r="K43" s="153">
        <f t="shared" si="11"/>
        <v>6</v>
      </c>
    </row>
    <row r="44" spans="1:31" s="22" customFormat="1" ht="15" customHeight="1" thickBot="1" x14ac:dyDescent="0.35">
      <c r="A44" s="38">
        <f t="shared" si="7"/>
        <v>7</v>
      </c>
      <c r="B44" s="129">
        <v>7</v>
      </c>
      <c r="C44" s="486" t="s">
        <v>115</v>
      </c>
      <c r="D44" s="487" t="s">
        <v>720</v>
      </c>
      <c r="E44" s="467" t="s">
        <v>721</v>
      </c>
      <c r="F44" s="467" t="s">
        <v>721</v>
      </c>
      <c r="G44" s="488">
        <v>164</v>
      </c>
      <c r="H44" s="488">
        <v>170</v>
      </c>
      <c r="I44" s="155">
        <f t="shared" si="9"/>
        <v>334</v>
      </c>
      <c r="J44" s="489">
        <f t="shared" si="10"/>
        <v>0.64229999999999998</v>
      </c>
      <c r="K44" s="490">
        <f t="shared" si="11"/>
        <v>7</v>
      </c>
    </row>
    <row r="45" spans="1:31" s="22" customFormat="1" ht="15" customHeight="1" x14ac:dyDescent="0.3">
      <c r="A45" s="38">
        <f t="shared" si="7"/>
        <v>8</v>
      </c>
      <c r="B45" s="129">
        <v>8</v>
      </c>
      <c r="C45" s="138" t="s">
        <v>82</v>
      </c>
      <c r="D45" s="481" t="s">
        <v>468</v>
      </c>
      <c r="E45" s="481" t="s">
        <v>469</v>
      </c>
      <c r="F45" s="481" t="s">
        <v>469</v>
      </c>
      <c r="G45" s="474">
        <v>162</v>
      </c>
      <c r="H45" s="474">
        <v>169.5</v>
      </c>
      <c r="I45" s="151">
        <f t="shared" si="9"/>
        <v>331.5</v>
      </c>
      <c r="J45" s="152">
        <f t="shared" si="10"/>
        <v>0.63749999999999996</v>
      </c>
      <c r="K45" s="153">
        <f t="shared" si="11"/>
        <v>8</v>
      </c>
    </row>
    <row r="46" spans="1:31" s="22" customFormat="1" ht="15" customHeight="1" x14ac:dyDescent="0.3">
      <c r="A46" s="38">
        <f t="shared" si="7"/>
        <v>9</v>
      </c>
      <c r="B46" s="129">
        <v>9</v>
      </c>
      <c r="C46" s="491" t="s">
        <v>9</v>
      </c>
      <c r="D46" s="492" t="s">
        <v>560</v>
      </c>
      <c r="E46" s="492" t="s">
        <v>562</v>
      </c>
      <c r="F46" s="493" t="s">
        <v>561</v>
      </c>
      <c r="G46" s="482">
        <v>164</v>
      </c>
      <c r="H46" s="482">
        <v>164.5</v>
      </c>
      <c r="I46" s="155">
        <f t="shared" si="9"/>
        <v>328.5</v>
      </c>
      <c r="J46" s="156">
        <f t="shared" si="10"/>
        <v>0.63173000000000001</v>
      </c>
      <c r="K46" s="157">
        <f t="shared" si="11"/>
        <v>9</v>
      </c>
    </row>
    <row r="47" spans="1:31" s="135" customFormat="1" ht="15" customHeight="1" x14ac:dyDescent="0.3">
      <c r="A47" s="132">
        <f t="shared" si="7"/>
        <v>10</v>
      </c>
      <c r="B47" s="133">
        <v>10</v>
      </c>
      <c r="C47" s="138" t="s">
        <v>128</v>
      </c>
      <c r="D47" s="130" t="s">
        <v>355</v>
      </c>
      <c r="E47" s="130" t="s">
        <v>356</v>
      </c>
      <c r="F47" s="494" t="s">
        <v>356</v>
      </c>
      <c r="G47" s="474">
        <v>162</v>
      </c>
      <c r="H47" s="474">
        <v>158</v>
      </c>
      <c r="I47" s="151">
        <f t="shared" si="9"/>
        <v>320</v>
      </c>
      <c r="J47" s="152">
        <f t="shared" si="10"/>
        <v>0.61538000000000004</v>
      </c>
      <c r="K47" s="153">
        <f t="shared" si="11"/>
        <v>10</v>
      </c>
    </row>
    <row r="48" spans="1:31" s="22" customFormat="1" ht="15" customHeight="1" x14ac:dyDescent="0.3">
      <c r="A48" s="38">
        <f t="shared" si="7"/>
        <v>11</v>
      </c>
      <c r="B48" s="129">
        <v>11</v>
      </c>
      <c r="C48" s="137" t="s">
        <v>9</v>
      </c>
      <c r="D48" s="131" t="s">
        <v>237</v>
      </c>
      <c r="E48" s="131" t="s">
        <v>238</v>
      </c>
      <c r="F48" s="495" t="s">
        <v>238</v>
      </c>
      <c r="G48" s="482">
        <v>158</v>
      </c>
      <c r="H48" s="482">
        <v>157.5</v>
      </c>
      <c r="I48" s="155">
        <f t="shared" si="9"/>
        <v>315.5</v>
      </c>
      <c r="J48" s="156">
        <f t="shared" si="10"/>
        <v>0.60672999999999999</v>
      </c>
      <c r="K48" s="157">
        <f t="shared" si="11"/>
        <v>11</v>
      </c>
    </row>
    <row r="49" spans="1:11" s="135" customFormat="1" ht="15" customHeight="1" x14ac:dyDescent="0.3">
      <c r="A49" s="132">
        <f t="shared" si="7"/>
        <v>12</v>
      </c>
      <c r="B49" s="133">
        <v>12</v>
      </c>
      <c r="C49" s="486" t="s">
        <v>115</v>
      </c>
      <c r="D49" s="496" t="s">
        <v>717</v>
      </c>
      <c r="E49" s="496" t="s">
        <v>712</v>
      </c>
      <c r="F49" s="496" t="s">
        <v>712</v>
      </c>
      <c r="G49" s="488">
        <v>154</v>
      </c>
      <c r="H49" s="488">
        <v>158</v>
      </c>
      <c r="I49" s="155">
        <f t="shared" si="9"/>
        <v>312</v>
      </c>
      <c r="J49" s="489">
        <f t="shared" si="10"/>
        <v>0.6</v>
      </c>
      <c r="K49" s="490">
        <f t="shared" si="11"/>
        <v>12</v>
      </c>
    </row>
    <row r="50" spans="1:11" s="22" customFormat="1" ht="15" customHeight="1" x14ac:dyDescent="0.3">
      <c r="A50" s="38">
        <f t="shared" si="7"/>
        <v>13</v>
      </c>
      <c r="B50" s="129">
        <v>13</v>
      </c>
      <c r="C50" s="137" t="s">
        <v>9</v>
      </c>
      <c r="D50" s="131" t="s">
        <v>239</v>
      </c>
      <c r="E50" s="131" t="s">
        <v>240</v>
      </c>
      <c r="F50" s="131" t="s">
        <v>241</v>
      </c>
      <c r="G50" s="482">
        <v>160</v>
      </c>
      <c r="H50" s="482">
        <v>151</v>
      </c>
      <c r="I50" s="155">
        <f t="shared" si="9"/>
        <v>311</v>
      </c>
      <c r="J50" s="156">
        <f t="shared" si="10"/>
        <v>0.59806999999999999</v>
      </c>
      <c r="K50" s="157">
        <f t="shared" si="11"/>
        <v>13</v>
      </c>
    </row>
    <row r="51" spans="1:11" s="22" customFormat="1" ht="15" customHeight="1" x14ac:dyDescent="0.3">
      <c r="A51" s="38">
        <f t="shared" si="7"/>
        <v>14</v>
      </c>
      <c r="B51" s="129">
        <v>14</v>
      </c>
      <c r="C51" s="138" t="s">
        <v>82</v>
      </c>
      <c r="D51" s="481" t="s">
        <v>470</v>
      </c>
      <c r="E51" s="481" t="s">
        <v>471</v>
      </c>
      <c r="F51" s="481" t="s">
        <v>471</v>
      </c>
      <c r="G51" s="474">
        <v>145.5</v>
      </c>
      <c r="H51" s="474">
        <v>163</v>
      </c>
      <c r="I51" s="151">
        <f t="shared" si="9"/>
        <v>308.5</v>
      </c>
      <c r="J51" s="152">
        <f t="shared" si="10"/>
        <v>0.59326000000000001</v>
      </c>
      <c r="K51" s="153">
        <f t="shared" si="11"/>
        <v>14</v>
      </c>
    </row>
    <row r="52" spans="1:11" s="22" customFormat="1" ht="15" customHeight="1" x14ac:dyDescent="0.3">
      <c r="A52" s="38">
        <f t="shared" si="7"/>
        <v>15</v>
      </c>
      <c r="B52" s="129">
        <v>15</v>
      </c>
      <c r="C52" s="138" t="s">
        <v>86</v>
      </c>
      <c r="D52" s="444" t="s">
        <v>782</v>
      </c>
      <c r="E52" s="444" t="s">
        <v>783</v>
      </c>
      <c r="F52" s="444" t="s">
        <v>783</v>
      </c>
      <c r="G52" s="474">
        <v>162</v>
      </c>
      <c r="H52" s="474">
        <v>145.5</v>
      </c>
      <c r="I52" s="151">
        <f t="shared" si="9"/>
        <v>307.5</v>
      </c>
      <c r="J52" s="152">
        <f t="shared" si="10"/>
        <v>0.59133999999999998</v>
      </c>
      <c r="K52" s="153">
        <f t="shared" si="11"/>
        <v>15</v>
      </c>
    </row>
    <row r="53" spans="1:11" s="22" customFormat="1" ht="15" customHeight="1" x14ac:dyDescent="0.3">
      <c r="A53" s="38">
        <f t="shared" si="7"/>
        <v>16</v>
      </c>
      <c r="B53" s="129">
        <v>16</v>
      </c>
      <c r="C53" s="138" t="s">
        <v>88</v>
      </c>
      <c r="D53" s="444" t="s">
        <v>246</v>
      </c>
      <c r="E53" s="444" t="s">
        <v>247</v>
      </c>
      <c r="F53" s="444" t="s">
        <v>248</v>
      </c>
      <c r="G53" s="474">
        <v>158</v>
      </c>
      <c r="H53" s="474">
        <v>147</v>
      </c>
      <c r="I53" s="151">
        <f t="shared" si="9"/>
        <v>305</v>
      </c>
      <c r="J53" s="152">
        <f t="shared" si="10"/>
        <v>0.58653</v>
      </c>
      <c r="K53" s="153">
        <f t="shared" si="11"/>
        <v>16</v>
      </c>
    </row>
    <row r="54" spans="1:11" s="22" customFormat="1" ht="15" customHeight="1" x14ac:dyDescent="0.3">
      <c r="A54" s="38">
        <f t="shared" si="7"/>
        <v>17</v>
      </c>
      <c r="B54" s="129">
        <v>17</v>
      </c>
      <c r="C54" s="138" t="s">
        <v>86</v>
      </c>
      <c r="D54" s="444" t="s">
        <v>784</v>
      </c>
      <c r="E54" s="444" t="s">
        <v>785</v>
      </c>
      <c r="F54" s="444" t="s">
        <v>785</v>
      </c>
      <c r="G54" s="474">
        <v>153</v>
      </c>
      <c r="H54" s="474">
        <v>150.5</v>
      </c>
      <c r="I54" s="151">
        <f t="shared" si="9"/>
        <v>303.5</v>
      </c>
      <c r="J54" s="152">
        <f t="shared" si="10"/>
        <v>0.58365</v>
      </c>
      <c r="K54" s="153">
        <f t="shared" si="11"/>
        <v>17</v>
      </c>
    </row>
    <row r="55" spans="1:11" s="22" customFormat="1" ht="15" customHeight="1" x14ac:dyDescent="0.3">
      <c r="A55" s="38">
        <f t="shared" si="7"/>
        <v>18</v>
      </c>
      <c r="B55" s="129">
        <v>18</v>
      </c>
      <c r="C55" s="137" t="s">
        <v>128</v>
      </c>
      <c r="D55" s="136" t="s">
        <v>357</v>
      </c>
      <c r="E55" s="136" t="s">
        <v>358</v>
      </c>
      <c r="F55" s="136" t="s">
        <v>358</v>
      </c>
      <c r="G55" s="482">
        <v>152.5</v>
      </c>
      <c r="H55" s="482">
        <v>149.5</v>
      </c>
      <c r="I55" s="155">
        <f t="shared" si="9"/>
        <v>302</v>
      </c>
      <c r="J55" s="156">
        <f t="shared" si="10"/>
        <v>0.58076000000000005</v>
      </c>
      <c r="K55" s="157">
        <f t="shared" si="11"/>
        <v>18</v>
      </c>
    </row>
    <row r="56" spans="1:11" s="22" customFormat="1" ht="15" customHeight="1" x14ac:dyDescent="0.3">
      <c r="A56" s="38">
        <f t="shared" si="7"/>
        <v>19</v>
      </c>
      <c r="B56" s="129">
        <v>19</v>
      </c>
      <c r="C56" s="486" t="s">
        <v>86</v>
      </c>
      <c r="D56" s="497" t="s">
        <v>786</v>
      </c>
      <c r="E56" s="498" t="s">
        <v>787</v>
      </c>
      <c r="F56" s="498" t="s">
        <v>787</v>
      </c>
      <c r="G56" s="488">
        <v>148.5</v>
      </c>
      <c r="H56" s="488">
        <v>135.5</v>
      </c>
      <c r="I56" s="155">
        <f t="shared" si="9"/>
        <v>284</v>
      </c>
      <c r="J56" s="489">
        <f t="shared" si="10"/>
        <v>0.54615000000000002</v>
      </c>
      <c r="K56" s="490">
        <f t="shared" si="11"/>
        <v>19</v>
      </c>
    </row>
    <row r="57" spans="1:11" s="22" customFormat="1" ht="15" customHeight="1" x14ac:dyDescent="0.3">
      <c r="A57" s="38">
        <f t="shared" si="7"/>
        <v>20</v>
      </c>
      <c r="B57" s="129">
        <v>20</v>
      </c>
      <c r="C57" s="138" t="s">
        <v>88</v>
      </c>
      <c r="D57" s="444" t="s">
        <v>244</v>
      </c>
      <c r="E57" s="444" t="s">
        <v>245</v>
      </c>
      <c r="F57" s="444" t="s">
        <v>245</v>
      </c>
      <c r="G57" s="474">
        <v>139</v>
      </c>
      <c r="H57" s="474">
        <v>142</v>
      </c>
      <c r="I57" s="151">
        <f t="shared" si="9"/>
        <v>281</v>
      </c>
      <c r="J57" s="152">
        <f t="shared" si="10"/>
        <v>0.54037999999999997</v>
      </c>
      <c r="K57" s="153">
        <f t="shared" si="11"/>
        <v>20</v>
      </c>
    </row>
    <row r="58" spans="1:11" s="22" customFormat="1" ht="15" customHeight="1" thickBot="1" x14ac:dyDescent="0.35">
      <c r="A58" s="38">
        <f t="shared" si="7"/>
        <v>21</v>
      </c>
      <c r="B58" s="129">
        <v>21</v>
      </c>
      <c r="C58" s="137" t="s">
        <v>9</v>
      </c>
      <c r="D58" s="131" t="s">
        <v>242</v>
      </c>
      <c r="E58" s="131" t="s">
        <v>243</v>
      </c>
      <c r="F58" s="131" t="s">
        <v>243</v>
      </c>
      <c r="G58" s="482">
        <v>141</v>
      </c>
      <c r="H58" s="482">
        <v>134.5</v>
      </c>
      <c r="I58" s="155">
        <f t="shared" si="9"/>
        <v>275.5</v>
      </c>
      <c r="J58" s="156">
        <f t="shared" si="10"/>
        <v>0.52980000000000005</v>
      </c>
      <c r="K58" s="157">
        <f t="shared" si="11"/>
        <v>21</v>
      </c>
    </row>
    <row r="59" spans="1:11" s="22" customFormat="1" ht="12.75" hidden="1" customHeight="1" x14ac:dyDescent="0.3">
      <c r="A59" s="38">
        <f t="shared" si="7"/>
        <v>22</v>
      </c>
      <c r="B59" s="129">
        <v>22</v>
      </c>
      <c r="C59" s="95"/>
      <c r="D59" s="97"/>
      <c r="E59" s="97"/>
      <c r="F59" s="97"/>
      <c r="G59" s="91"/>
      <c r="H59" s="91"/>
      <c r="I59" s="155">
        <f t="shared" ref="I59:I66" si="12">+G59+H59</f>
        <v>0</v>
      </c>
      <c r="J59" s="92">
        <f t="shared" ref="J59" si="13">+TRUNC(I59/2/$I$36,5)</f>
        <v>0</v>
      </c>
      <c r="K59" s="93">
        <f t="shared" ref="K59" si="14">IFERROR(RANK(I59,$I$38:$I$66,0),"")</f>
        <v>22</v>
      </c>
    </row>
    <row r="60" spans="1:11" s="22" customFormat="1" ht="12.75" hidden="1" customHeight="1" x14ac:dyDescent="0.3">
      <c r="A60" s="38">
        <f t="shared" si="7"/>
        <v>22</v>
      </c>
      <c r="B60" s="129">
        <v>23</v>
      </c>
      <c r="C60" s="95"/>
      <c r="D60" s="101"/>
      <c r="E60" s="99"/>
      <c r="F60" s="101"/>
      <c r="G60" s="91"/>
      <c r="H60" s="91"/>
      <c r="I60" s="155">
        <f t="shared" si="12"/>
        <v>0</v>
      </c>
      <c r="J60" s="92">
        <f t="shared" ref="J60" si="15">+TRUNC(I60/2/$I$36,5)</f>
        <v>0</v>
      </c>
      <c r="K60" s="93">
        <f t="shared" ref="K60" si="16">IFERROR(RANK(I60,$I$38:$I$66,0),"")</f>
        <v>22</v>
      </c>
    </row>
    <row r="61" spans="1:11" s="22" customFormat="1" ht="15.6" hidden="1" x14ac:dyDescent="0.3">
      <c r="A61" s="38">
        <f t="shared" si="7"/>
        <v>22</v>
      </c>
      <c r="B61" s="129">
        <v>24</v>
      </c>
      <c r="C61" s="95"/>
      <c r="D61" s="107"/>
      <c r="E61" s="107"/>
      <c r="F61" s="107"/>
      <c r="G61" s="91"/>
      <c r="H61" s="91"/>
      <c r="I61" s="155">
        <f t="shared" si="12"/>
        <v>0</v>
      </c>
      <c r="J61" s="92">
        <f t="shared" ref="J61:J66" si="17">+TRUNC(I61/2/$I$36,5)</f>
        <v>0</v>
      </c>
      <c r="K61" s="93">
        <f t="shared" ref="K61:K66" si="18">IFERROR(RANK(I61,$I$38:$I$66,0),"")</f>
        <v>22</v>
      </c>
    </row>
    <row r="62" spans="1:11" s="22" customFormat="1" ht="15.6" hidden="1" x14ac:dyDescent="0.3">
      <c r="A62" s="38">
        <f t="shared" si="7"/>
        <v>22</v>
      </c>
      <c r="B62" s="129">
        <v>25</v>
      </c>
      <c r="C62" s="95"/>
      <c r="D62" s="107"/>
      <c r="E62" s="107"/>
      <c r="F62" s="107"/>
      <c r="G62" s="91"/>
      <c r="H62" s="91"/>
      <c r="I62" s="155">
        <f t="shared" si="12"/>
        <v>0</v>
      </c>
      <c r="J62" s="92">
        <f t="shared" si="17"/>
        <v>0</v>
      </c>
      <c r="K62" s="93">
        <f t="shared" si="18"/>
        <v>22</v>
      </c>
    </row>
    <row r="63" spans="1:11" s="22" customFormat="1" ht="15.6" hidden="1" x14ac:dyDescent="0.3">
      <c r="A63" s="38">
        <f t="shared" si="7"/>
        <v>22</v>
      </c>
      <c r="B63" s="129">
        <v>26</v>
      </c>
      <c r="C63" s="95"/>
      <c r="D63" s="107"/>
      <c r="E63" s="107"/>
      <c r="F63" s="107"/>
      <c r="G63" s="91"/>
      <c r="H63" s="91"/>
      <c r="I63" s="155">
        <f t="shared" si="12"/>
        <v>0</v>
      </c>
      <c r="J63" s="92">
        <f t="shared" si="17"/>
        <v>0</v>
      </c>
      <c r="K63" s="93">
        <f t="shared" si="18"/>
        <v>22</v>
      </c>
    </row>
    <row r="64" spans="1:11" s="22" customFormat="1" ht="15.6" hidden="1" x14ac:dyDescent="0.3">
      <c r="A64" s="38">
        <f t="shared" si="7"/>
        <v>22</v>
      </c>
      <c r="B64" s="129">
        <v>27</v>
      </c>
      <c r="C64" s="95"/>
      <c r="D64" s="107"/>
      <c r="E64" s="107"/>
      <c r="F64" s="107"/>
      <c r="G64" s="91"/>
      <c r="H64" s="91"/>
      <c r="I64" s="155">
        <f t="shared" si="12"/>
        <v>0</v>
      </c>
      <c r="J64" s="92">
        <f t="shared" si="17"/>
        <v>0</v>
      </c>
      <c r="K64" s="93">
        <f t="shared" si="18"/>
        <v>22</v>
      </c>
    </row>
    <row r="65" spans="1:31" s="22" customFormat="1" ht="15.6" hidden="1" x14ac:dyDescent="0.3">
      <c r="A65" s="38">
        <f t="shared" si="7"/>
        <v>22</v>
      </c>
      <c r="B65" s="129">
        <v>28</v>
      </c>
      <c r="C65" s="95"/>
      <c r="D65" s="107"/>
      <c r="E65" s="107"/>
      <c r="F65" s="107"/>
      <c r="G65" s="91"/>
      <c r="H65" s="91"/>
      <c r="I65" s="155">
        <f t="shared" si="12"/>
        <v>0</v>
      </c>
      <c r="J65" s="92">
        <f t="shared" si="17"/>
        <v>0</v>
      </c>
      <c r="K65" s="93">
        <f t="shared" si="18"/>
        <v>22</v>
      </c>
    </row>
    <row r="66" spans="1:31" s="22" customFormat="1" ht="16.2" hidden="1" thickBot="1" x14ac:dyDescent="0.35">
      <c r="A66" s="38">
        <f t="shared" ref="A66:A107" si="19">K66</f>
        <v>22</v>
      </c>
      <c r="B66" s="129">
        <v>29</v>
      </c>
      <c r="C66" s="95"/>
      <c r="D66" s="126"/>
      <c r="E66" s="126"/>
      <c r="F66" s="107"/>
      <c r="G66" s="91"/>
      <c r="H66" s="91"/>
      <c r="I66" s="155">
        <f t="shared" si="12"/>
        <v>0</v>
      </c>
      <c r="J66" s="92">
        <f t="shared" si="17"/>
        <v>0</v>
      </c>
      <c r="K66" s="93">
        <f t="shared" si="18"/>
        <v>22</v>
      </c>
    </row>
    <row r="67" spans="1:31" ht="16.2" thickTop="1" x14ac:dyDescent="0.3">
      <c r="A67" s="37" t="str">
        <f t="shared" ref="A67:A73" si="20">K67</f>
        <v>PLACE</v>
      </c>
      <c r="B67" s="129"/>
      <c r="C67" s="19"/>
      <c r="D67" s="70"/>
      <c r="E67" s="71"/>
      <c r="F67" s="36" t="s">
        <v>18</v>
      </c>
      <c r="G67" s="34" t="s">
        <v>19</v>
      </c>
      <c r="H67" s="34" t="s">
        <v>20</v>
      </c>
      <c r="I67" s="34" t="s">
        <v>6</v>
      </c>
      <c r="J67" s="117"/>
      <c r="K67" s="35" t="s">
        <v>8</v>
      </c>
    </row>
    <row r="68" spans="1:31" ht="15.6" x14ac:dyDescent="0.3">
      <c r="A68" s="37">
        <f t="shared" si="20"/>
        <v>1</v>
      </c>
      <c r="B68" s="129"/>
      <c r="D68" s="52"/>
      <c r="E68" s="72" t="s">
        <v>10</v>
      </c>
      <c r="F68" s="388" t="s">
        <v>9</v>
      </c>
      <c r="G68" s="239">
        <v>376</v>
      </c>
      <c r="H68" s="239">
        <v>348</v>
      </c>
      <c r="I68" s="155">
        <f t="shared" ref="I68:I73" si="21">+G68+H68</f>
        <v>724</v>
      </c>
      <c r="J68" s="58"/>
      <c r="K68" s="59">
        <v>1</v>
      </c>
    </row>
    <row r="69" spans="1:31" ht="15.6" x14ac:dyDescent="0.3">
      <c r="A69" s="37">
        <f t="shared" si="20"/>
        <v>2</v>
      </c>
      <c r="B69" s="129"/>
      <c r="C69" s="20"/>
      <c r="D69" s="52"/>
      <c r="E69" s="65"/>
      <c r="F69" s="388" t="s">
        <v>115</v>
      </c>
      <c r="G69" s="60">
        <v>342.5</v>
      </c>
      <c r="H69" s="60">
        <v>337.5</v>
      </c>
      <c r="I69" s="155">
        <f t="shared" si="21"/>
        <v>680</v>
      </c>
      <c r="J69" s="58"/>
      <c r="K69" s="59">
        <v>2</v>
      </c>
    </row>
    <row r="70" spans="1:31" ht="15.6" x14ac:dyDescent="0.3">
      <c r="A70" s="37">
        <f t="shared" si="20"/>
        <v>3</v>
      </c>
      <c r="B70" s="129"/>
      <c r="C70" s="20"/>
      <c r="D70" s="52"/>
      <c r="E70" s="65"/>
      <c r="F70" s="388" t="s">
        <v>128</v>
      </c>
      <c r="G70" s="239">
        <v>341.5</v>
      </c>
      <c r="H70" s="239">
        <v>320</v>
      </c>
      <c r="I70" s="155">
        <f t="shared" si="21"/>
        <v>661.5</v>
      </c>
      <c r="J70" s="58"/>
      <c r="K70" s="59">
        <v>3</v>
      </c>
    </row>
    <row r="71" spans="1:31" ht="15.6" x14ac:dyDescent="0.3">
      <c r="A71" s="37">
        <f t="shared" si="20"/>
        <v>4</v>
      </c>
      <c r="B71" s="129"/>
      <c r="C71" s="20"/>
      <c r="D71" s="52"/>
      <c r="E71" s="65"/>
      <c r="F71" s="388" t="s">
        <v>82</v>
      </c>
      <c r="G71" s="239">
        <v>331.5</v>
      </c>
      <c r="H71" s="239">
        <v>308.5</v>
      </c>
      <c r="I71" s="155">
        <f t="shared" si="21"/>
        <v>640</v>
      </c>
      <c r="J71" s="58"/>
      <c r="K71" s="59">
        <v>4</v>
      </c>
    </row>
    <row r="72" spans="1:31" ht="15.6" x14ac:dyDescent="0.3">
      <c r="A72" s="37">
        <f t="shared" si="20"/>
        <v>5</v>
      </c>
      <c r="B72" s="129"/>
      <c r="C72" s="20"/>
      <c r="D72" s="52"/>
      <c r="E72" s="65"/>
      <c r="F72" s="95" t="s">
        <v>86</v>
      </c>
      <c r="G72" s="60">
        <v>307.5</v>
      </c>
      <c r="H72" s="60">
        <v>303.5</v>
      </c>
      <c r="I72" s="155">
        <f t="shared" si="21"/>
        <v>611</v>
      </c>
      <c r="J72" s="58"/>
      <c r="K72" s="59">
        <v>5</v>
      </c>
    </row>
    <row r="73" spans="1:31" ht="15.6" x14ac:dyDescent="0.3">
      <c r="A73" s="37">
        <f t="shared" si="20"/>
        <v>6</v>
      </c>
      <c r="B73" s="129"/>
      <c r="C73" s="20"/>
      <c r="D73" s="52"/>
      <c r="E73" s="65"/>
      <c r="F73" s="388" t="s">
        <v>88</v>
      </c>
      <c r="G73" s="239">
        <v>305</v>
      </c>
      <c r="H73" s="239">
        <v>281</v>
      </c>
      <c r="I73" s="155">
        <f t="shared" si="21"/>
        <v>586</v>
      </c>
      <c r="J73" s="58"/>
      <c r="K73" s="59">
        <v>6</v>
      </c>
    </row>
    <row r="74" spans="1:31" x14ac:dyDescent="0.25">
      <c r="A74" s="37">
        <f t="shared" si="19"/>
        <v>0</v>
      </c>
      <c r="B74" s="129"/>
    </row>
    <row r="75" spans="1:31" ht="34.5" customHeight="1" thickBot="1" x14ac:dyDescent="0.45">
      <c r="A75" s="37">
        <f t="shared" si="19"/>
        <v>0</v>
      </c>
      <c r="B75" s="129"/>
      <c r="C75" s="27"/>
      <c r="D75" s="24"/>
      <c r="E75" s="23" t="str">
        <f>+'Index + Adults'!E15</f>
        <v>Junior Elementary</v>
      </c>
      <c r="F75" s="16"/>
      <c r="G75" s="2" t="str">
        <f>+'Index + Adults'!H15</f>
        <v>Debi van Wyk</v>
      </c>
      <c r="H75" s="2" t="str">
        <f>+'Index + Adults'!I15</f>
        <v>Moya Truter</v>
      </c>
      <c r="I75" s="2" t="s">
        <v>15</v>
      </c>
      <c r="J75" s="115"/>
      <c r="K75" s="4"/>
      <c r="AE75" s="1" t="s">
        <v>44</v>
      </c>
    </row>
    <row r="76" spans="1:31" ht="18.600000000000001" thickTop="1" thickBot="1" x14ac:dyDescent="0.35">
      <c r="A76" s="37">
        <f t="shared" si="19"/>
        <v>0</v>
      </c>
      <c r="B76" s="129"/>
      <c r="C76" s="5"/>
      <c r="D76" s="6"/>
      <c r="E76" s="17" t="str">
        <f>+'Index + Adults'!F15</f>
        <v>DSA Elementary Test 6  2020</v>
      </c>
      <c r="F76" s="7"/>
      <c r="G76" s="42" t="str">
        <f>+'Index + Adults'!J15</f>
        <v>C</v>
      </c>
      <c r="H76" s="43" t="str">
        <f>+'Index + Adults'!K15</f>
        <v>B</v>
      </c>
      <c r="I76" s="8">
        <f>+'Index + Adults'!G15</f>
        <v>260</v>
      </c>
      <c r="J76" s="116"/>
      <c r="K76" s="9"/>
    </row>
    <row r="77" spans="1:31" ht="16.8" thickTop="1" thickBot="1" x14ac:dyDescent="0.35">
      <c r="A77" s="37" t="str">
        <f t="shared" si="19"/>
        <v>PLACE</v>
      </c>
      <c r="B77" s="129"/>
      <c r="C77" s="34" t="s">
        <v>0</v>
      </c>
      <c r="D77" s="34" t="s">
        <v>1</v>
      </c>
      <c r="E77" s="34" t="s">
        <v>2</v>
      </c>
      <c r="F77" s="34" t="s">
        <v>3</v>
      </c>
      <c r="G77" s="34" t="s">
        <v>4</v>
      </c>
      <c r="H77" s="34" t="s">
        <v>5</v>
      </c>
      <c r="I77" s="34" t="s">
        <v>6</v>
      </c>
      <c r="J77" s="117" t="s">
        <v>7</v>
      </c>
      <c r="K77" s="35" t="s">
        <v>8</v>
      </c>
    </row>
    <row r="78" spans="1:31" s="127" customFormat="1" ht="15" customHeight="1" thickBot="1" x14ac:dyDescent="0.35">
      <c r="A78" s="38">
        <f t="shared" si="19"/>
        <v>1</v>
      </c>
      <c r="B78" s="129">
        <v>1</v>
      </c>
      <c r="C78" s="137" t="s">
        <v>80</v>
      </c>
      <c r="D78" s="461" t="s">
        <v>788</v>
      </c>
      <c r="E78" s="466" t="s">
        <v>789</v>
      </c>
      <c r="F78" s="466" t="s">
        <v>789</v>
      </c>
      <c r="G78" s="482">
        <v>176.5</v>
      </c>
      <c r="H78" s="482">
        <v>170.5</v>
      </c>
      <c r="I78" s="155">
        <f t="shared" ref="I78:I88" si="22">+G78+H78</f>
        <v>347</v>
      </c>
      <c r="J78" s="156">
        <f t="shared" ref="J78:J88" si="23">+TRUNC(I78/2/$I$76,5)</f>
        <v>0.6673</v>
      </c>
      <c r="K78" s="157">
        <f t="shared" ref="K78:K88" si="24">IFERROR(RANK(I78,$I$78:$I$107,0),"")</f>
        <v>1</v>
      </c>
    </row>
    <row r="79" spans="1:31" s="127" customFormat="1" ht="15" customHeight="1" thickBot="1" x14ac:dyDescent="0.35">
      <c r="A79" s="38">
        <f t="shared" si="19"/>
        <v>2</v>
      </c>
      <c r="B79" s="129">
        <v>2</v>
      </c>
      <c r="C79" s="138" t="s">
        <v>9</v>
      </c>
      <c r="D79" s="444" t="s">
        <v>249</v>
      </c>
      <c r="E79" s="139" t="s">
        <v>250</v>
      </c>
      <c r="F79" s="139" t="s">
        <v>251</v>
      </c>
      <c r="G79" s="474">
        <v>160.5</v>
      </c>
      <c r="H79" s="474">
        <v>169.5</v>
      </c>
      <c r="I79" s="151">
        <f t="shared" si="22"/>
        <v>330</v>
      </c>
      <c r="J79" s="152">
        <f t="shared" si="23"/>
        <v>0.63461000000000001</v>
      </c>
      <c r="K79" s="153">
        <f t="shared" si="24"/>
        <v>2</v>
      </c>
    </row>
    <row r="80" spans="1:31" s="22" customFormat="1" ht="15" customHeight="1" thickBot="1" x14ac:dyDescent="0.35">
      <c r="A80" s="38">
        <f t="shared" si="19"/>
        <v>3</v>
      </c>
      <c r="B80" s="129">
        <v>3</v>
      </c>
      <c r="C80" s="137" t="s">
        <v>115</v>
      </c>
      <c r="D80" s="392" t="s">
        <v>722</v>
      </c>
      <c r="E80" s="467" t="s">
        <v>723</v>
      </c>
      <c r="F80" s="467" t="s">
        <v>723</v>
      </c>
      <c r="G80" s="482">
        <v>164.5</v>
      </c>
      <c r="H80" s="482">
        <v>157.5</v>
      </c>
      <c r="I80" s="155">
        <f t="shared" si="22"/>
        <v>322</v>
      </c>
      <c r="J80" s="156">
        <f t="shared" si="23"/>
        <v>0.61922999999999995</v>
      </c>
      <c r="K80" s="157">
        <f t="shared" si="24"/>
        <v>3</v>
      </c>
    </row>
    <row r="81" spans="1:14" s="22" customFormat="1" ht="15" customHeight="1" x14ac:dyDescent="0.3">
      <c r="A81" s="38">
        <f t="shared" si="19"/>
        <v>4</v>
      </c>
      <c r="B81" s="129">
        <v>4</v>
      </c>
      <c r="C81" s="138" t="s">
        <v>9</v>
      </c>
      <c r="D81" s="444" t="s">
        <v>252</v>
      </c>
      <c r="E81" s="444" t="s">
        <v>253</v>
      </c>
      <c r="F81" s="444" t="s">
        <v>253</v>
      </c>
      <c r="G81" s="474">
        <v>156.5</v>
      </c>
      <c r="H81" s="474">
        <v>152</v>
      </c>
      <c r="I81" s="151">
        <f t="shared" si="22"/>
        <v>308.5</v>
      </c>
      <c r="J81" s="152">
        <f t="shared" si="23"/>
        <v>0.59326000000000001</v>
      </c>
      <c r="K81" s="153">
        <f t="shared" si="24"/>
        <v>4</v>
      </c>
    </row>
    <row r="82" spans="1:14" s="135" customFormat="1" ht="15" customHeight="1" x14ac:dyDescent="0.3">
      <c r="A82" s="132">
        <f t="shared" si="19"/>
        <v>5</v>
      </c>
      <c r="B82" s="133">
        <v>5</v>
      </c>
      <c r="C82" s="138" t="s">
        <v>82</v>
      </c>
      <c r="D82" s="130" t="s">
        <v>472</v>
      </c>
      <c r="E82" s="130" t="s">
        <v>473</v>
      </c>
      <c r="F82" s="130" t="s">
        <v>474</v>
      </c>
      <c r="G82" s="474">
        <v>154.5</v>
      </c>
      <c r="H82" s="474">
        <v>146.5</v>
      </c>
      <c r="I82" s="151">
        <f t="shared" si="22"/>
        <v>301</v>
      </c>
      <c r="J82" s="152">
        <f t="shared" si="23"/>
        <v>0.57884000000000002</v>
      </c>
      <c r="K82" s="153">
        <f t="shared" si="24"/>
        <v>5</v>
      </c>
    </row>
    <row r="83" spans="1:14" s="134" customFormat="1" ht="15" customHeight="1" x14ac:dyDescent="0.3">
      <c r="A83" s="132">
        <f t="shared" si="19"/>
        <v>6</v>
      </c>
      <c r="B83" s="133">
        <v>6</v>
      </c>
      <c r="C83" s="138" t="s">
        <v>82</v>
      </c>
      <c r="D83" s="481" t="s">
        <v>475</v>
      </c>
      <c r="E83" s="481" t="s">
        <v>476</v>
      </c>
      <c r="F83" s="481" t="s">
        <v>476</v>
      </c>
      <c r="G83" s="474">
        <v>151</v>
      </c>
      <c r="H83" s="474">
        <v>149</v>
      </c>
      <c r="I83" s="151">
        <f t="shared" si="22"/>
        <v>300</v>
      </c>
      <c r="J83" s="152">
        <f t="shared" si="23"/>
        <v>0.57691999999999999</v>
      </c>
      <c r="K83" s="153">
        <f t="shared" si="24"/>
        <v>6</v>
      </c>
    </row>
    <row r="84" spans="1:14" s="127" customFormat="1" ht="15" customHeight="1" x14ac:dyDescent="0.3">
      <c r="A84" s="38">
        <f t="shared" si="19"/>
        <v>7</v>
      </c>
      <c r="B84" s="129">
        <v>7</v>
      </c>
      <c r="C84" s="137" t="s">
        <v>90</v>
      </c>
      <c r="D84" s="456" t="s">
        <v>569</v>
      </c>
      <c r="E84" s="456" t="s">
        <v>570</v>
      </c>
      <c r="F84" s="456" t="s">
        <v>571</v>
      </c>
      <c r="G84" s="482">
        <v>146</v>
      </c>
      <c r="H84" s="482">
        <v>146</v>
      </c>
      <c r="I84" s="155">
        <f t="shared" si="22"/>
        <v>292</v>
      </c>
      <c r="J84" s="156">
        <f t="shared" si="23"/>
        <v>0.56152999999999997</v>
      </c>
      <c r="K84" s="157">
        <f t="shared" si="24"/>
        <v>7</v>
      </c>
    </row>
    <row r="85" spans="1:14" s="22" customFormat="1" ht="15" customHeight="1" x14ac:dyDescent="0.3">
      <c r="A85" s="38">
        <f t="shared" si="19"/>
        <v>8</v>
      </c>
      <c r="B85" s="129">
        <v>8</v>
      </c>
      <c r="C85" s="137" t="s">
        <v>9</v>
      </c>
      <c r="D85" s="131" t="s">
        <v>254</v>
      </c>
      <c r="E85" s="131" t="s">
        <v>255</v>
      </c>
      <c r="F85" s="131" t="s">
        <v>255</v>
      </c>
      <c r="G85" s="482">
        <v>145</v>
      </c>
      <c r="H85" s="482">
        <v>146.5</v>
      </c>
      <c r="I85" s="155">
        <f t="shared" si="22"/>
        <v>291.5</v>
      </c>
      <c r="J85" s="156">
        <f t="shared" si="23"/>
        <v>0.56057000000000001</v>
      </c>
      <c r="K85" s="157">
        <f t="shared" si="24"/>
        <v>8</v>
      </c>
      <c r="L85" s="127"/>
      <c r="M85" s="127"/>
      <c r="N85" s="127"/>
    </row>
    <row r="86" spans="1:14" s="22" customFormat="1" ht="15" customHeight="1" x14ac:dyDescent="0.3">
      <c r="A86" s="38">
        <f t="shared" si="19"/>
        <v>9</v>
      </c>
      <c r="B86" s="129">
        <v>9</v>
      </c>
      <c r="C86" s="137" t="s">
        <v>128</v>
      </c>
      <c r="D86" s="499" t="s">
        <v>359</v>
      </c>
      <c r="E86" s="499" t="s">
        <v>360</v>
      </c>
      <c r="F86" s="499" t="s">
        <v>360</v>
      </c>
      <c r="G86" s="482">
        <v>140</v>
      </c>
      <c r="H86" s="482">
        <v>143</v>
      </c>
      <c r="I86" s="155">
        <f t="shared" si="22"/>
        <v>283</v>
      </c>
      <c r="J86" s="156">
        <f t="shared" si="23"/>
        <v>0.54422999999999999</v>
      </c>
      <c r="K86" s="157">
        <f t="shared" si="24"/>
        <v>9</v>
      </c>
      <c r="L86" s="127"/>
      <c r="M86" s="127"/>
      <c r="N86" s="127"/>
    </row>
    <row r="87" spans="1:14" s="22" customFormat="1" ht="15" customHeight="1" x14ac:dyDescent="0.3">
      <c r="A87" s="38">
        <f t="shared" si="19"/>
        <v>10</v>
      </c>
      <c r="B87" s="129">
        <v>10</v>
      </c>
      <c r="C87" s="137" t="s">
        <v>86</v>
      </c>
      <c r="D87" s="221" t="s">
        <v>790</v>
      </c>
      <c r="E87" s="136" t="s">
        <v>791</v>
      </c>
      <c r="F87" s="136" t="s">
        <v>791</v>
      </c>
      <c r="G87" s="482">
        <v>138.5</v>
      </c>
      <c r="H87" s="482">
        <v>140.5</v>
      </c>
      <c r="I87" s="155">
        <f t="shared" si="22"/>
        <v>279</v>
      </c>
      <c r="J87" s="156">
        <f t="shared" si="23"/>
        <v>0.53652999999999995</v>
      </c>
      <c r="K87" s="157">
        <f t="shared" si="24"/>
        <v>10</v>
      </c>
      <c r="L87" s="127"/>
      <c r="M87" s="127"/>
      <c r="N87" s="127"/>
    </row>
    <row r="88" spans="1:14" s="22" customFormat="1" ht="15" customHeight="1" thickBot="1" x14ac:dyDescent="0.35">
      <c r="A88" s="38">
        <f t="shared" si="19"/>
        <v>11</v>
      </c>
      <c r="B88" s="129">
        <v>11</v>
      </c>
      <c r="C88" s="137" t="s">
        <v>82</v>
      </c>
      <c r="D88" s="463" t="s">
        <v>477</v>
      </c>
      <c r="E88" s="463" t="s">
        <v>478</v>
      </c>
      <c r="F88" s="463" t="s">
        <v>478</v>
      </c>
      <c r="G88" s="482">
        <v>125.5</v>
      </c>
      <c r="H88" s="482">
        <v>129</v>
      </c>
      <c r="I88" s="155">
        <f t="shared" si="22"/>
        <v>254.5</v>
      </c>
      <c r="J88" s="156">
        <f t="shared" si="23"/>
        <v>0.48942000000000002</v>
      </c>
      <c r="K88" s="157">
        <f t="shared" si="24"/>
        <v>11</v>
      </c>
    </row>
    <row r="89" spans="1:14" s="22" customFormat="1" hidden="1" x14ac:dyDescent="0.25">
      <c r="A89" s="38">
        <f t="shared" si="19"/>
        <v>12</v>
      </c>
      <c r="B89" s="129">
        <v>12</v>
      </c>
      <c r="C89" s="95"/>
      <c r="D89" s="97"/>
      <c r="E89" s="97"/>
      <c r="F89" s="97"/>
      <c r="G89" s="91"/>
      <c r="H89" s="91"/>
      <c r="I89" s="85">
        <f t="shared" ref="I89:I93" si="25">+G89+H89</f>
        <v>0</v>
      </c>
      <c r="J89" s="92">
        <f t="shared" ref="J89:J93" si="26">+TRUNC(I89/2/$I$76,5)</f>
        <v>0</v>
      </c>
      <c r="K89" s="93">
        <f t="shared" ref="K89:K93" si="27">IFERROR(RANK(I89,$I$78:$I$107,0),"")</f>
        <v>12</v>
      </c>
    </row>
    <row r="90" spans="1:14" s="22" customFormat="1" hidden="1" x14ac:dyDescent="0.25">
      <c r="A90" s="38">
        <f t="shared" si="19"/>
        <v>12</v>
      </c>
      <c r="B90" s="129">
        <v>13</v>
      </c>
      <c r="C90" s="95"/>
      <c r="D90" s="98"/>
      <c r="E90" s="98"/>
      <c r="F90" s="98"/>
      <c r="G90" s="91"/>
      <c r="H90" s="91"/>
      <c r="I90" s="85">
        <f t="shared" si="25"/>
        <v>0</v>
      </c>
      <c r="J90" s="92">
        <f t="shared" si="26"/>
        <v>0</v>
      </c>
      <c r="K90" s="93">
        <f t="shared" si="27"/>
        <v>12</v>
      </c>
    </row>
    <row r="91" spans="1:14" s="22" customFormat="1" hidden="1" x14ac:dyDescent="0.25">
      <c r="A91" s="38">
        <f t="shared" si="19"/>
        <v>12</v>
      </c>
      <c r="B91" s="129">
        <v>14</v>
      </c>
      <c r="C91" s="95"/>
      <c r="D91" s="97"/>
      <c r="E91" s="97"/>
      <c r="F91" s="97"/>
      <c r="G91" s="91"/>
      <c r="H91" s="91"/>
      <c r="I91" s="85">
        <f t="shared" si="25"/>
        <v>0</v>
      </c>
      <c r="J91" s="92">
        <f t="shared" si="26"/>
        <v>0</v>
      </c>
      <c r="K91" s="93">
        <f t="shared" si="27"/>
        <v>12</v>
      </c>
    </row>
    <row r="92" spans="1:14" s="22" customFormat="1" hidden="1" x14ac:dyDescent="0.25">
      <c r="A92" s="38">
        <f t="shared" si="19"/>
        <v>12</v>
      </c>
      <c r="B92" s="129">
        <v>15</v>
      </c>
      <c r="C92" s="95"/>
      <c r="D92" s="98"/>
      <c r="E92" s="98"/>
      <c r="F92" s="98"/>
      <c r="G92" s="91"/>
      <c r="H92" s="91"/>
      <c r="I92" s="85">
        <f t="shared" si="25"/>
        <v>0</v>
      </c>
      <c r="J92" s="92">
        <f t="shared" si="26"/>
        <v>0</v>
      </c>
      <c r="K92" s="93">
        <f t="shared" si="27"/>
        <v>12</v>
      </c>
    </row>
    <row r="93" spans="1:14" s="22" customFormat="1" ht="15" hidden="1" customHeight="1" x14ac:dyDescent="0.25">
      <c r="A93" s="38">
        <f t="shared" si="19"/>
        <v>12</v>
      </c>
      <c r="B93" s="129">
        <v>16</v>
      </c>
      <c r="C93" s="95"/>
      <c r="D93" s="97"/>
      <c r="E93" s="97"/>
      <c r="F93" s="97"/>
      <c r="G93" s="91"/>
      <c r="H93" s="91"/>
      <c r="I93" s="85">
        <f t="shared" si="25"/>
        <v>0</v>
      </c>
      <c r="J93" s="92">
        <f t="shared" si="26"/>
        <v>0</v>
      </c>
      <c r="K93" s="93">
        <f t="shared" si="27"/>
        <v>12</v>
      </c>
    </row>
    <row r="94" spans="1:14" hidden="1" x14ac:dyDescent="0.25">
      <c r="A94" s="37">
        <f t="shared" si="19"/>
        <v>12</v>
      </c>
      <c r="B94" s="129">
        <v>17</v>
      </c>
      <c r="C94" s="95"/>
      <c r="D94" s="25"/>
      <c r="E94" s="25"/>
      <c r="F94" s="25"/>
      <c r="G94" s="89"/>
      <c r="H94" s="89"/>
      <c r="I94" s="85">
        <f t="shared" ref="I94:I107" si="28">+G94+H94</f>
        <v>0</v>
      </c>
      <c r="J94" s="86">
        <f t="shared" ref="J94:J107" si="29">+TRUNC(I94/2/$I$76,5)</f>
        <v>0</v>
      </c>
      <c r="K94" s="87">
        <f t="shared" ref="K94:K107" si="30">IFERROR(RANK(I94,$I$78:$I$107,0),"")</f>
        <v>12</v>
      </c>
    </row>
    <row r="95" spans="1:14" hidden="1" x14ac:dyDescent="0.25">
      <c r="A95" s="37">
        <f t="shared" si="19"/>
        <v>12</v>
      </c>
      <c r="B95" s="129">
        <v>18</v>
      </c>
      <c r="C95" s="95"/>
      <c r="D95" s="25"/>
      <c r="E95" s="25"/>
      <c r="F95" s="25"/>
      <c r="G95" s="89"/>
      <c r="H95" s="89"/>
      <c r="I95" s="85">
        <f t="shared" si="28"/>
        <v>0</v>
      </c>
      <c r="J95" s="86">
        <f t="shared" si="29"/>
        <v>0</v>
      </c>
      <c r="K95" s="87">
        <f t="shared" si="30"/>
        <v>12</v>
      </c>
    </row>
    <row r="96" spans="1:14" hidden="1" x14ac:dyDescent="0.25">
      <c r="A96" s="37">
        <f t="shared" si="19"/>
        <v>12</v>
      </c>
      <c r="B96" s="129">
        <v>19</v>
      </c>
      <c r="C96" s="95"/>
      <c r="D96" s="25"/>
      <c r="E96" s="25"/>
      <c r="F96" s="25"/>
      <c r="G96" s="89"/>
      <c r="H96" s="89"/>
      <c r="I96" s="85">
        <f t="shared" si="28"/>
        <v>0</v>
      </c>
      <c r="J96" s="86">
        <f t="shared" si="29"/>
        <v>0</v>
      </c>
      <c r="K96" s="87">
        <f t="shared" si="30"/>
        <v>12</v>
      </c>
    </row>
    <row r="97" spans="1:11" hidden="1" x14ac:dyDescent="0.25">
      <c r="A97" s="37">
        <f t="shared" si="19"/>
        <v>12</v>
      </c>
      <c r="B97" s="129">
        <v>20</v>
      </c>
      <c r="C97" s="95"/>
      <c r="D97" s="25"/>
      <c r="E97" s="25"/>
      <c r="F97" s="25"/>
      <c r="G97" s="89"/>
      <c r="H97" s="89"/>
      <c r="I97" s="85">
        <f t="shared" si="28"/>
        <v>0</v>
      </c>
      <c r="J97" s="86">
        <f t="shared" si="29"/>
        <v>0</v>
      </c>
      <c r="K97" s="87">
        <f t="shared" si="30"/>
        <v>12</v>
      </c>
    </row>
    <row r="98" spans="1:11" hidden="1" x14ac:dyDescent="0.25">
      <c r="A98" s="37">
        <f t="shared" si="19"/>
        <v>12</v>
      </c>
      <c r="B98" s="129">
        <v>21</v>
      </c>
      <c r="C98" s="95"/>
      <c r="D98" s="25"/>
      <c r="E98" s="25"/>
      <c r="F98" s="25"/>
      <c r="G98" s="89"/>
      <c r="H98" s="89"/>
      <c r="I98" s="85">
        <f t="shared" si="28"/>
        <v>0</v>
      </c>
      <c r="J98" s="86">
        <f t="shared" si="29"/>
        <v>0</v>
      </c>
      <c r="K98" s="87">
        <f t="shared" si="30"/>
        <v>12</v>
      </c>
    </row>
    <row r="99" spans="1:11" hidden="1" x14ac:dyDescent="0.25">
      <c r="A99" s="37">
        <f t="shared" si="19"/>
        <v>12</v>
      </c>
      <c r="B99" s="129">
        <v>22</v>
      </c>
      <c r="C99" s="95"/>
      <c r="D99" s="25"/>
      <c r="E99" s="25"/>
      <c r="F99" s="25"/>
      <c r="G99" s="89"/>
      <c r="H99" s="89"/>
      <c r="I99" s="85">
        <f t="shared" si="28"/>
        <v>0</v>
      </c>
      <c r="J99" s="86">
        <f t="shared" si="29"/>
        <v>0</v>
      </c>
      <c r="K99" s="87">
        <f t="shared" si="30"/>
        <v>12</v>
      </c>
    </row>
    <row r="100" spans="1:11" hidden="1" x14ac:dyDescent="0.25">
      <c r="A100" s="37">
        <f t="shared" si="19"/>
        <v>12</v>
      </c>
      <c r="B100" s="129">
        <v>23</v>
      </c>
      <c r="C100" s="95"/>
      <c r="D100" s="25"/>
      <c r="E100" s="25"/>
      <c r="F100" s="25"/>
      <c r="G100" s="89"/>
      <c r="H100" s="89"/>
      <c r="I100" s="85">
        <f t="shared" si="28"/>
        <v>0</v>
      </c>
      <c r="J100" s="86">
        <f t="shared" si="29"/>
        <v>0</v>
      </c>
      <c r="K100" s="87">
        <f t="shared" si="30"/>
        <v>12</v>
      </c>
    </row>
    <row r="101" spans="1:11" hidden="1" x14ac:dyDescent="0.25">
      <c r="A101" s="37">
        <f t="shared" si="19"/>
        <v>12</v>
      </c>
      <c r="B101" s="129">
        <v>24</v>
      </c>
      <c r="C101" s="95"/>
      <c r="D101" s="25"/>
      <c r="E101" s="25"/>
      <c r="F101" s="25"/>
      <c r="G101" s="89"/>
      <c r="H101" s="89"/>
      <c r="I101" s="85">
        <f t="shared" si="28"/>
        <v>0</v>
      </c>
      <c r="J101" s="86">
        <f t="shared" si="29"/>
        <v>0</v>
      </c>
      <c r="K101" s="87">
        <f t="shared" si="30"/>
        <v>12</v>
      </c>
    </row>
    <row r="102" spans="1:11" hidden="1" x14ac:dyDescent="0.25">
      <c r="A102" s="37">
        <f t="shared" si="19"/>
        <v>12</v>
      </c>
      <c r="B102" s="129">
        <v>25</v>
      </c>
      <c r="C102" s="95"/>
      <c r="D102" s="25"/>
      <c r="E102" s="25"/>
      <c r="F102" s="25"/>
      <c r="G102" s="89"/>
      <c r="H102" s="89"/>
      <c r="I102" s="85">
        <f t="shared" si="28"/>
        <v>0</v>
      </c>
      <c r="J102" s="86">
        <f t="shared" si="29"/>
        <v>0</v>
      </c>
      <c r="K102" s="87">
        <f t="shared" si="30"/>
        <v>12</v>
      </c>
    </row>
    <row r="103" spans="1:11" hidden="1" x14ac:dyDescent="0.25">
      <c r="A103" s="37">
        <f t="shared" si="19"/>
        <v>12</v>
      </c>
      <c r="B103" s="129">
        <v>26</v>
      </c>
      <c r="C103" s="95"/>
      <c r="D103" s="25"/>
      <c r="E103" s="25"/>
      <c r="F103" s="25"/>
      <c r="G103" s="89"/>
      <c r="H103" s="89"/>
      <c r="I103" s="85">
        <f t="shared" si="28"/>
        <v>0</v>
      </c>
      <c r="J103" s="86">
        <f t="shared" si="29"/>
        <v>0</v>
      </c>
      <c r="K103" s="87">
        <f t="shared" si="30"/>
        <v>12</v>
      </c>
    </row>
    <row r="104" spans="1:11" hidden="1" x14ac:dyDescent="0.25">
      <c r="A104" s="37">
        <f t="shared" si="19"/>
        <v>12</v>
      </c>
      <c r="B104" s="129">
        <v>27</v>
      </c>
      <c r="C104" s="95"/>
      <c r="D104" s="25"/>
      <c r="E104" s="25"/>
      <c r="F104" s="25"/>
      <c r="G104" s="89"/>
      <c r="H104" s="89"/>
      <c r="I104" s="85">
        <f t="shared" si="28"/>
        <v>0</v>
      </c>
      <c r="J104" s="86">
        <f t="shared" si="29"/>
        <v>0</v>
      </c>
      <c r="K104" s="87">
        <f t="shared" si="30"/>
        <v>12</v>
      </c>
    </row>
    <row r="105" spans="1:11" hidden="1" x14ac:dyDescent="0.25">
      <c r="A105" s="37">
        <f t="shared" si="19"/>
        <v>12</v>
      </c>
      <c r="B105" s="129">
        <v>28</v>
      </c>
      <c r="C105" s="95"/>
      <c r="D105" s="25"/>
      <c r="E105" s="25"/>
      <c r="F105" s="25"/>
      <c r="G105" s="89"/>
      <c r="H105" s="89"/>
      <c r="I105" s="85">
        <f t="shared" si="28"/>
        <v>0</v>
      </c>
      <c r="J105" s="86">
        <f t="shared" si="29"/>
        <v>0</v>
      </c>
      <c r="K105" s="87">
        <f t="shared" si="30"/>
        <v>12</v>
      </c>
    </row>
    <row r="106" spans="1:11" hidden="1" x14ac:dyDescent="0.25">
      <c r="A106" s="37">
        <f t="shared" si="19"/>
        <v>12</v>
      </c>
      <c r="B106" s="129">
        <v>29</v>
      </c>
      <c r="C106" s="95"/>
      <c r="D106" s="25"/>
      <c r="E106" s="25"/>
      <c r="F106" s="25"/>
      <c r="G106" s="89"/>
      <c r="H106" s="89"/>
      <c r="I106" s="85">
        <f t="shared" si="28"/>
        <v>0</v>
      </c>
      <c r="J106" s="86">
        <f t="shared" si="29"/>
        <v>0</v>
      </c>
      <c r="K106" s="87">
        <f t="shared" si="30"/>
        <v>12</v>
      </c>
    </row>
    <row r="107" spans="1:11" ht="13.8" hidden="1" thickBot="1" x14ac:dyDescent="0.3">
      <c r="A107" s="37">
        <f t="shared" si="19"/>
        <v>12</v>
      </c>
      <c r="B107" s="129">
        <v>30</v>
      </c>
      <c r="C107" s="95"/>
      <c r="D107" s="69"/>
      <c r="E107" s="69"/>
      <c r="F107" s="25"/>
      <c r="G107" s="89"/>
      <c r="H107" s="89"/>
      <c r="I107" s="85">
        <f t="shared" si="28"/>
        <v>0</v>
      </c>
      <c r="J107" s="86">
        <f t="shared" si="29"/>
        <v>0</v>
      </c>
      <c r="K107" s="87">
        <f t="shared" si="30"/>
        <v>12</v>
      </c>
    </row>
    <row r="108" spans="1:11" ht="16.2" thickTop="1" x14ac:dyDescent="0.3">
      <c r="A108" s="37" t="str">
        <f t="shared" ref="A108:A137" si="31">K108</f>
        <v>PLACE</v>
      </c>
      <c r="B108" s="129"/>
      <c r="C108" s="19"/>
      <c r="D108" s="70"/>
      <c r="E108" s="71"/>
      <c r="F108" s="36" t="s">
        <v>18</v>
      </c>
      <c r="G108" s="34" t="s">
        <v>19</v>
      </c>
      <c r="H108" s="34" t="s">
        <v>20</v>
      </c>
      <c r="I108" s="34" t="s">
        <v>6</v>
      </c>
      <c r="J108" s="117"/>
      <c r="K108" s="35" t="s">
        <v>8</v>
      </c>
    </row>
    <row r="109" spans="1:11" ht="15.6" x14ac:dyDescent="0.3">
      <c r="A109" s="37">
        <f t="shared" si="31"/>
        <v>1</v>
      </c>
      <c r="B109" s="129"/>
      <c r="D109" s="52"/>
      <c r="E109" s="72" t="s">
        <v>10</v>
      </c>
      <c r="F109" s="388" t="s">
        <v>9</v>
      </c>
      <c r="G109" s="239">
        <v>330</v>
      </c>
      <c r="H109" s="239">
        <v>308.5</v>
      </c>
      <c r="I109" s="239">
        <f>+G109+H109</f>
        <v>638.5</v>
      </c>
      <c r="J109" s="375"/>
      <c r="K109" s="374">
        <v>1</v>
      </c>
    </row>
    <row r="110" spans="1:11" ht="15.6" x14ac:dyDescent="0.3">
      <c r="A110" s="37">
        <f t="shared" ref="A110" si="32">K110</f>
        <v>2</v>
      </c>
      <c r="B110" s="129"/>
      <c r="C110" s="20"/>
      <c r="D110" s="52"/>
      <c r="E110" s="65"/>
      <c r="F110" s="388" t="s">
        <v>82</v>
      </c>
      <c r="G110" s="239">
        <v>301</v>
      </c>
      <c r="H110" s="239">
        <v>300</v>
      </c>
      <c r="I110" s="239">
        <f>+G110+H110</f>
        <v>601</v>
      </c>
      <c r="J110" s="375"/>
      <c r="K110" s="374">
        <v>2</v>
      </c>
    </row>
    <row r="111" spans="1:11" ht="15.6" hidden="1" x14ac:dyDescent="0.3">
      <c r="B111" s="129"/>
      <c r="C111" s="20"/>
      <c r="D111" s="52"/>
      <c r="E111" s="65"/>
      <c r="F111" s="95"/>
      <c r="G111" s="60"/>
      <c r="H111" s="60"/>
      <c r="I111" s="60"/>
      <c r="J111" s="58"/>
      <c r="K111" s="59">
        <v>3</v>
      </c>
    </row>
    <row r="112" spans="1:11" ht="15.6" hidden="1" x14ac:dyDescent="0.3">
      <c r="B112" s="129"/>
      <c r="C112" s="20"/>
      <c r="D112" s="52"/>
      <c r="E112" s="65"/>
      <c r="F112" s="95"/>
      <c r="G112" s="60"/>
      <c r="H112" s="60"/>
      <c r="I112" s="60"/>
      <c r="J112" s="58"/>
      <c r="K112" s="59">
        <v>4</v>
      </c>
    </row>
    <row r="113" spans="1:31" ht="15.6" hidden="1" x14ac:dyDescent="0.3">
      <c r="A113" s="37">
        <f t="shared" si="31"/>
        <v>5</v>
      </c>
      <c r="B113" s="129"/>
      <c r="C113" s="20"/>
      <c r="D113" s="52"/>
      <c r="E113" s="65"/>
      <c r="F113" s="95"/>
      <c r="G113" s="60"/>
      <c r="H113" s="60"/>
      <c r="I113" s="60"/>
      <c r="J113" s="58"/>
      <c r="K113" s="59">
        <v>5</v>
      </c>
    </row>
    <row r="114" spans="1:31" x14ac:dyDescent="0.25">
      <c r="A114" s="37">
        <f t="shared" si="31"/>
        <v>0</v>
      </c>
      <c r="B114" s="129"/>
    </row>
    <row r="115" spans="1:31" ht="34.5" customHeight="1" thickBot="1" x14ac:dyDescent="0.45">
      <c r="A115" s="37">
        <f t="shared" si="31"/>
        <v>0</v>
      </c>
      <c r="B115" s="129"/>
      <c r="C115" s="27"/>
      <c r="D115" s="24"/>
      <c r="E115" s="23" t="str">
        <f>+'Index + Adults'!E16</f>
        <v>Junior Elem-Med</v>
      </c>
      <c r="F115" s="16"/>
      <c r="G115" s="2" t="str">
        <f>+'Index + Adults'!H16</f>
        <v>Debi van Wyk</v>
      </c>
      <c r="H115" s="2" t="str">
        <f>+'Index + Adults'!I16</f>
        <v>Moya Truter</v>
      </c>
      <c r="I115" s="2" t="s">
        <v>15</v>
      </c>
      <c r="J115" s="115"/>
      <c r="K115" s="4"/>
      <c r="AE115" s="1" t="s">
        <v>44</v>
      </c>
    </row>
    <row r="116" spans="1:31" ht="18.600000000000001" thickTop="1" thickBot="1" x14ac:dyDescent="0.35">
      <c r="A116" s="37">
        <f t="shared" si="31"/>
        <v>0</v>
      </c>
      <c r="B116" s="129"/>
      <c r="C116" s="5"/>
      <c r="D116" s="6"/>
      <c r="E116" s="17" t="str">
        <f>+'Index + Adults'!F16</f>
        <v>DSA Elementary –Med Test 6  2020</v>
      </c>
      <c r="F116" s="7"/>
      <c r="G116" s="42" t="str">
        <f>+'Index + Adults'!J16</f>
        <v>C</v>
      </c>
      <c r="H116" s="43" t="str">
        <f>+'Index + Adults'!K16</f>
        <v>B</v>
      </c>
      <c r="I116" s="8">
        <f>+'Index + Adults'!G16</f>
        <v>300</v>
      </c>
      <c r="J116" s="116"/>
      <c r="K116" s="9"/>
    </row>
    <row r="117" spans="1:31" ht="16.2" thickTop="1" x14ac:dyDescent="0.3">
      <c r="A117" s="37" t="str">
        <f t="shared" si="31"/>
        <v>PLACE</v>
      </c>
      <c r="B117" s="129"/>
      <c r="C117" s="34" t="s">
        <v>0</v>
      </c>
      <c r="D117" s="34" t="s">
        <v>1</v>
      </c>
      <c r="E117" s="34" t="s">
        <v>2</v>
      </c>
      <c r="F117" s="34" t="s">
        <v>3</v>
      </c>
      <c r="G117" s="34" t="s">
        <v>4</v>
      </c>
      <c r="H117" s="34" t="s">
        <v>5</v>
      </c>
      <c r="I117" s="34" t="s">
        <v>6</v>
      </c>
      <c r="J117" s="117" t="s">
        <v>7</v>
      </c>
      <c r="K117" s="35" t="s">
        <v>8</v>
      </c>
    </row>
    <row r="118" spans="1:31" s="127" customFormat="1" ht="15" customHeight="1" x14ac:dyDescent="0.3">
      <c r="A118" s="38">
        <f t="shared" si="31"/>
        <v>1</v>
      </c>
      <c r="B118" s="129">
        <v>1</v>
      </c>
      <c r="C118" s="137" t="s">
        <v>80</v>
      </c>
      <c r="D118" s="136" t="s">
        <v>792</v>
      </c>
      <c r="E118" s="136" t="s">
        <v>789</v>
      </c>
      <c r="F118" s="136" t="s">
        <v>789</v>
      </c>
      <c r="G118" s="482">
        <v>207</v>
      </c>
      <c r="H118" s="482">
        <v>191.5</v>
      </c>
      <c r="I118" s="155">
        <f t="shared" ref="I118:I123" si="33">+G118+H118</f>
        <v>398.5</v>
      </c>
      <c r="J118" s="156">
        <f t="shared" ref="J118:J123" si="34">+TRUNC(I118/2/$I$116,5)</f>
        <v>0.66415999999999997</v>
      </c>
      <c r="K118" s="157">
        <f t="shared" ref="K118:K123" si="35">IFERROR(RANK(I118,$I$118:$I$137,0),"")</f>
        <v>1</v>
      </c>
    </row>
    <row r="119" spans="1:31" s="127" customFormat="1" ht="15" customHeight="1" x14ac:dyDescent="0.3">
      <c r="A119" s="38">
        <f t="shared" si="31"/>
        <v>2</v>
      </c>
      <c r="B119" s="129">
        <v>2</v>
      </c>
      <c r="C119" s="138" t="s">
        <v>115</v>
      </c>
      <c r="D119" s="130" t="s">
        <v>724</v>
      </c>
      <c r="E119" s="130" t="s">
        <v>725</v>
      </c>
      <c r="F119" s="130" t="s">
        <v>725</v>
      </c>
      <c r="G119" s="474">
        <v>202</v>
      </c>
      <c r="H119" s="474">
        <v>192</v>
      </c>
      <c r="I119" s="151">
        <f t="shared" si="33"/>
        <v>394</v>
      </c>
      <c r="J119" s="152">
        <f t="shared" si="34"/>
        <v>0.65666000000000002</v>
      </c>
      <c r="K119" s="153">
        <f t="shared" si="35"/>
        <v>2</v>
      </c>
    </row>
    <row r="120" spans="1:31" s="127" customFormat="1" ht="15" customHeight="1" x14ac:dyDescent="0.3">
      <c r="A120" s="38">
        <f t="shared" si="31"/>
        <v>3</v>
      </c>
      <c r="B120" s="129">
        <v>3</v>
      </c>
      <c r="C120" s="138" t="s">
        <v>115</v>
      </c>
      <c r="D120" s="130" t="s">
        <v>726</v>
      </c>
      <c r="E120" s="130" t="s">
        <v>727</v>
      </c>
      <c r="F120" s="130" t="s">
        <v>727</v>
      </c>
      <c r="G120" s="474">
        <v>184</v>
      </c>
      <c r="H120" s="474">
        <v>183</v>
      </c>
      <c r="I120" s="151">
        <f t="shared" si="33"/>
        <v>367</v>
      </c>
      <c r="J120" s="152">
        <f t="shared" si="34"/>
        <v>0.61165999999999998</v>
      </c>
      <c r="K120" s="153">
        <f t="shared" si="35"/>
        <v>3</v>
      </c>
    </row>
    <row r="121" spans="1:31" s="127" customFormat="1" ht="15" customHeight="1" x14ac:dyDescent="0.3">
      <c r="A121" s="38">
        <f t="shared" si="31"/>
        <v>4</v>
      </c>
      <c r="B121" s="129">
        <v>4</v>
      </c>
      <c r="C121" s="138" t="s">
        <v>82</v>
      </c>
      <c r="D121" s="130" t="s">
        <v>479</v>
      </c>
      <c r="E121" s="130" t="s">
        <v>480</v>
      </c>
      <c r="F121" s="130" t="s">
        <v>480</v>
      </c>
      <c r="G121" s="474">
        <v>168</v>
      </c>
      <c r="H121" s="474">
        <v>179</v>
      </c>
      <c r="I121" s="151">
        <f t="shared" si="33"/>
        <v>347</v>
      </c>
      <c r="J121" s="152">
        <f t="shared" si="34"/>
        <v>0.57833000000000001</v>
      </c>
      <c r="K121" s="153">
        <f t="shared" si="35"/>
        <v>4</v>
      </c>
    </row>
    <row r="122" spans="1:31" s="127" customFormat="1" ht="15" customHeight="1" x14ac:dyDescent="0.3">
      <c r="A122" s="38">
        <f t="shared" si="31"/>
        <v>5</v>
      </c>
      <c r="B122" s="129">
        <v>5</v>
      </c>
      <c r="C122" s="138" t="s">
        <v>82</v>
      </c>
      <c r="D122" s="481" t="s">
        <v>481</v>
      </c>
      <c r="E122" s="481" t="s">
        <v>471</v>
      </c>
      <c r="F122" s="481" t="s">
        <v>471</v>
      </c>
      <c r="G122" s="474">
        <v>157.5</v>
      </c>
      <c r="H122" s="474">
        <v>164.5</v>
      </c>
      <c r="I122" s="151">
        <f t="shared" si="33"/>
        <v>322</v>
      </c>
      <c r="J122" s="152">
        <f t="shared" si="34"/>
        <v>0.53666000000000003</v>
      </c>
      <c r="K122" s="153">
        <f t="shared" si="35"/>
        <v>5</v>
      </c>
    </row>
    <row r="123" spans="1:31" s="10" customFormat="1" ht="15" customHeight="1" thickBot="1" x14ac:dyDescent="0.35">
      <c r="A123" s="37">
        <f t="shared" si="31"/>
        <v>6</v>
      </c>
      <c r="B123" s="129">
        <v>6</v>
      </c>
      <c r="C123" s="137" t="s">
        <v>90</v>
      </c>
      <c r="D123" s="221" t="s">
        <v>572</v>
      </c>
      <c r="E123" s="221" t="s">
        <v>570</v>
      </c>
      <c r="F123" s="221" t="s">
        <v>570</v>
      </c>
      <c r="G123" s="482">
        <v>156.5</v>
      </c>
      <c r="H123" s="482">
        <v>159.5</v>
      </c>
      <c r="I123" s="155">
        <f t="shared" si="33"/>
        <v>316</v>
      </c>
      <c r="J123" s="156">
        <f t="shared" si="34"/>
        <v>0.52666000000000002</v>
      </c>
      <c r="K123" s="157">
        <f t="shared" si="35"/>
        <v>6</v>
      </c>
    </row>
    <row r="124" spans="1:31" s="10" customFormat="1" ht="15" hidden="1" customHeight="1" x14ac:dyDescent="0.3">
      <c r="A124" s="37">
        <f t="shared" si="31"/>
        <v>7</v>
      </c>
      <c r="B124" s="129">
        <v>7</v>
      </c>
      <c r="C124" s="95"/>
      <c r="D124" s="101"/>
      <c r="E124" s="99"/>
      <c r="F124" s="101"/>
      <c r="G124" s="91"/>
      <c r="H124" s="91"/>
      <c r="I124" s="85">
        <f t="shared" ref="I124" si="36">+G124+H124</f>
        <v>0</v>
      </c>
      <c r="J124" s="92">
        <f t="shared" ref="J124" si="37">+TRUNC(I124/2/$I$116,5)</f>
        <v>0</v>
      </c>
      <c r="K124" s="93">
        <f t="shared" ref="K124" si="38">IFERROR(RANK(I124,$I$118:$I$137,0),"")</f>
        <v>7</v>
      </c>
    </row>
    <row r="125" spans="1:31" hidden="1" x14ac:dyDescent="0.25">
      <c r="A125" s="37">
        <f t="shared" si="31"/>
        <v>7</v>
      </c>
      <c r="B125" s="129">
        <v>8</v>
      </c>
      <c r="C125" s="95"/>
      <c r="D125" s="25"/>
      <c r="E125" s="25"/>
      <c r="F125" s="25"/>
      <c r="G125" s="89"/>
      <c r="H125" s="89"/>
      <c r="I125" s="85">
        <f t="shared" ref="I125:I137" si="39">+G125+H125</f>
        <v>0</v>
      </c>
      <c r="J125" s="86">
        <f t="shared" ref="J125:J137" si="40">+TRUNC(I125/2/$I$116,5)</f>
        <v>0</v>
      </c>
      <c r="K125" s="87">
        <f t="shared" ref="K125:K137" si="41">IFERROR(RANK(I125,$I$118:$I$137,0),"")</f>
        <v>7</v>
      </c>
    </row>
    <row r="126" spans="1:31" hidden="1" x14ac:dyDescent="0.25">
      <c r="A126" s="37">
        <f t="shared" si="31"/>
        <v>7</v>
      </c>
      <c r="B126" s="129">
        <v>9</v>
      </c>
      <c r="C126" s="95"/>
      <c r="D126" s="25"/>
      <c r="E126" s="25"/>
      <c r="F126" s="25"/>
      <c r="G126" s="89"/>
      <c r="H126" s="89"/>
      <c r="I126" s="85">
        <f t="shared" si="39"/>
        <v>0</v>
      </c>
      <c r="J126" s="86">
        <f t="shared" si="40"/>
        <v>0</v>
      </c>
      <c r="K126" s="87">
        <f t="shared" si="41"/>
        <v>7</v>
      </c>
    </row>
    <row r="127" spans="1:31" hidden="1" x14ac:dyDescent="0.25">
      <c r="A127" s="37">
        <f t="shared" si="31"/>
        <v>7</v>
      </c>
      <c r="B127" s="129">
        <v>10</v>
      </c>
      <c r="C127" s="95"/>
      <c r="D127" s="25"/>
      <c r="E127" s="25"/>
      <c r="F127" s="25"/>
      <c r="G127" s="89"/>
      <c r="H127" s="89"/>
      <c r="I127" s="85">
        <f t="shared" si="39"/>
        <v>0</v>
      </c>
      <c r="J127" s="86">
        <f t="shared" si="40"/>
        <v>0</v>
      </c>
      <c r="K127" s="87">
        <f t="shared" si="41"/>
        <v>7</v>
      </c>
    </row>
    <row r="128" spans="1:31" hidden="1" x14ac:dyDescent="0.25">
      <c r="A128" s="37">
        <f t="shared" si="31"/>
        <v>7</v>
      </c>
      <c r="B128" s="129">
        <v>11</v>
      </c>
      <c r="C128" s="95"/>
      <c r="D128" s="25"/>
      <c r="E128" s="25"/>
      <c r="F128" s="25"/>
      <c r="G128" s="89"/>
      <c r="H128" s="89"/>
      <c r="I128" s="85">
        <f t="shared" si="39"/>
        <v>0</v>
      </c>
      <c r="J128" s="86">
        <f t="shared" si="40"/>
        <v>0</v>
      </c>
      <c r="K128" s="87">
        <f t="shared" si="41"/>
        <v>7</v>
      </c>
    </row>
    <row r="129" spans="1:31" hidden="1" x14ac:dyDescent="0.25">
      <c r="A129" s="37">
        <f t="shared" si="31"/>
        <v>7</v>
      </c>
      <c r="B129" s="129">
        <v>12</v>
      </c>
      <c r="C129" s="95"/>
      <c r="D129" s="25"/>
      <c r="E129" s="25"/>
      <c r="F129" s="25"/>
      <c r="G129" s="89"/>
      <c r="H129" s="89"/>
      <c r="I129" s="85">
        <f t="shared" si="39"/>
        <v>0</v>
      </c>
      <c r="J129" s="86">
        <f t="shared" si="40"/>
        <v>0</v>
      </c>
      <c r="K129" s="87">
        <f t="shared" si="41"/>
        <v>7</v>
      </c>
    </row>
    <row r="130" spans="1:31" hidden="1" x14ac:dyDescent="0.25">
      <c r="A130" s="37">
        <f t="shared" si="31"/>
        <v>7</v>
      </c>
      <c r="B130" s="129">
        <v>13</v>
      </c>
      <c r="C130" s="95"/>
      <c r="D130" s="25"/>
      <c r="E130" s="25"/>
      <c r="F130" s="25"/>
      <c r="G130" s="89"/>
      <c r="H130" s="89"/>
      <c r="I130" s="85">
        <f t="shared" si="39"/>
        <v>0</v>
      </c>
      <c r="J130" s="86">
        <f t="shared" si="40"/>
        <v>0</v>
      </c>
      <c r="K130" s="87">
        <f t="shared" si="41"/>
        <v>7</v>
      </c>
    </row>
    <row r="131" spans="1:31" hidden="1" x14ac:dyDescent="0.25">
      <c r="A131" s="37">
        <f t="shared" si="31"/>
        <v>7</v>
      </c>
      <c r="B131" s="129">
        <v>14</v>
      </c>
      <c r="C131" s="95"/>
      <c r="D131" s="25"/>
      <c r="E131" s="25"/>
      <c r="F131" s="25"/>
      <c r="G131" s="89"/>
      <c r="H131" s="89"/>
      <c r="I131" s="85">
        <f t="shared" si="39"/>
        <v>0</v>
      </c>
      <c r="J131" s="86">
        <f t="shared" si="40"/>
        <v>0</v>
      </c>
      <c r="K131" s="87">
        <f t="shared" si="41"/>
        <v>7</v>
      </c>
    </row>
    <row r="132" spans="1:31" hidden="1" x14ac:dyDescent="0.25">
      <c r="A132" s="37">
        <f t="shared" si="31"/>
        <v>7</v>
      </c>
      <c r="B132" s="129">
        <v>15</v>
      </c>
      <c r="C132" s="95"/>
      <c r="D132" s="25"/>
      <c r="E132" s="25"/>
      <c r="F132" s="25"/>
      <c r="G132" s="89"/>
      <c r="H132" s="89"/>
      <c r="I132" s="85">
        <f t="shared" si="39"/>
        <v>0</v>
      </c>
      <c r="J132" s="86">
        <f t="shared" si="40"/>
        <v>0</v>
      </c>
      <c r="K132" s="87">
        <f t="shared" si="41"/>
        <v>7</v>
      </c>
    </row>
    <row r="133" spans="1:31" hidden="1" x14ac:dyDescent="0.25">
      <c r="A133" s="37">
        <f t="shared" si="31"/>
        <v>7</v>
      </c>
      <c r="B133" s="129">
        <v>16</v>
      </c>
      <c r="C133" s="95"/>
      <c r="D133" s="25"/>
      <c r="E133" s="25"/>
      <c r="F133" s="25"/>
      <c r="G133" s="89"/>
      <c r="H133" s="89"/>
      <c r="I133" s="85">
        <f t="shared" si="39"/>
        <v>0</v>
      </c>
      <c r="J133" s="86">
        <f t="shared" si="40"/>
        <v>0</v>
      </c>
      <c r="K133" s="87">
        <f t="shared" si="41"/>
        <v>7</v>
      </c>
    </row>
    <row r="134" spans="1:31" hidden="1" x14ac:dyDescent="0.25">
      <c r="A134" s="37">
        <f t="shared" si="31"/>
        <v>7</v>
      </c>
      <c r="B134" s="129">
        <v>17</v>
      </c>
      <c r="C134" s="95"/>
      <c r="D134" s="25"/>
      <c r="E134" s="25"/>
      <c r="F134" s="25"/>
      <c r="G134" s="89"/>
      <c r="H134" s="89"/>
      <c r="I134" s="85">
        <f t="shared" si="39"/>
        <v>0</v>
      </c>
      <c r="J134" s="86">
        <f t="shared" si="40"/>
        <v>0</v>
      </c>
      <c r="K134" s="87">
        <f t="shared" si="41"/>
        <v>7</v>
      </c>
    </row>
    <row r="135" spans="1:31" hidden="1" x14ac:dyDescent="0.25">
      <c r="A135" s="37">
        <f t="shared" si="31"/>
        <v>7</v>
      </c>
      <c r="B135" s="129">
        <v>18</v>
      </c>
      <c r="C135" s="95"/>
      <c r="D135" s="25"/>
      <c r="E135" s="25"/>
      <c r="F135" s="25"/>
      <c r="G135" s="89"/>
      <c r="H135" s="89"/>
      <c r="I135" s="85">
        <f t="shared" si="39"/>
        <v>0</v>
      </c>
      <c r="J135" s="86">
        <f t="shared" si="40"/>
        <v>0</v>
      </c>
      <c r="K135" s="87">
        <f t="shared" si="41"/>
        <v>7</v>
      </c>
    </row>
    <row r="136" spans="1:31" hidden="1" x14ac:dyDescent="0.25">
      <c r="A136" s="37">
        <f t="shared" si="31"/>
        <v>7</v>
      </c>
      <c r="B136" s="129">
        <v>19</v>
      </c>
      <c r="C136" s="95"/>
      <c r="D136" s="25"/>
      <c r="E136" s="25"/>
      <c r="F136" s="25"/>
      <c r="G136" s="89"/>
      <c r="H136" s="89"/>
      <c r="I136" s="85">
        <f t="shared" si="39"/>
        <v>0</v>
      </c>
      <c r="J136" s="86">
        <f t="shared" si="40"/>
        <v>0</v>
      </c>
      <c r="K136" s="87">
        <f t="shared" si="41"/>
        <v>7</v>
      </c>
    </row>
    <row r="137" spans="1:31" ht="13.8" hidden="1" thickBot="1" x14ac:dyDescent="0.3">
      <c r="A137" s="37">
        <f t="shared" si="31"/>
        <v>7</v>
      </c>
      <c r="B137" s="129">
        <v>20</v>
      </c>
      <c r="C137" s="95"/>
      <c r="D137" s="69"/>
      <c r="E137" s="69"/>
      <c r="F137" s="25"/>
      <c r="G137" s="89"/>
      <c r="H137" s="89"/>
      <c r="I137" s="85">
        <f t="shared" si="39"/>
        <v>0</v>
      </c>
      <c r="J137" s="86">
        <f t="shared" si="40"/>
        <v>0</v>
      </c>
      <c r="K137" s="87">
        <f t="shared" si="41"/>
        <v>7</v>
      </c>
    </row>
    <row r="138" spans="1:31" ht="16.2" thickTop="1" x14ac:dyDescent="0.3">
      <c r="A138" s="37" t="str">
        <f t="shared" ref="A138:A164" si="42">K138</f>
        <v>PLACE</v>
      </c>
      <c r="B138" s="129"/>
      <c r="C138" s="19"/>
      <c r="D138" s="70"/>
      <c r="E138" s="71"/>
      <c r="F138" s="36" t="s">
        <v>18</v>
      </c>
      <c r="G138" s="34" t="s">
        <v>19</v>
      </c>
      <c r="H138" s="34" t="s">
        <v>20</v>
      </c>
      <c r="I138" s="34" t="s">
        <v>6</v>
      </c>
      <c r="J138" s="117"/>
      <c r="K138" s="35" t="s">
        <v>8</v>
      </c>
    </row>
    <row r="139" spans="1:31" ht="15.6" x14ac:dyDescent="0.3">
      <c r="A139" s="37">
        <f t="shared" si="42"/>
        <v>1</v>
      </c>
      <c r="B139" s="129"/>
      <c r="D139" s="52"/>
      <c r="E139" s="72" t="s">
        <v>10</v>
      </c>
      <c r="F139" s="95" t="s">
        <v>115</v>
      </c>
      <c r="G139" s="60">
        <v>394</v>
      </c>
      <c r="H139" s="60">
        <v>367</v>
      </c>
      <c r="I139" s="60">
        <f>+H139+G139</f>
        <v>761</v>
      </c>
      <c r="J139" s="58"/>
      <c r="K139" s="59">
        <v>1</v>
      </c>
    </row>
    <row r="140" spans="1:31" ht="15.6" x14ac:dyDescent="0.3">
      <c r="A140" s="37">
        <f t="shared" si="42"/>
        <v>2</v>
      </c>
      <c r="B140" s="129"/>
      <c r="C140" s="20"/>
      <c r="D140" s="52"/>
      <c r="E140" s="65"/>
      <c r="F140" s="388" t="s">
        <v>82</v>
      </c>
      <c r="G140" s="60">
        <v>347</v>
      </c>
      <c r="H140" s="60">
        <v>322</v>
      </c>
      <c r="I140" s="60">
        <f>+H140+G140</f>
        <v>669</v>
      </c>
      <c r="J140" s="58"/>
      <c r="K140" s="59">
        <v>2</v>
      </c>
    </row>
    <row r="141" spans="1:31" x14ac:dyDescent="0.25">
      <c r="A141" s="37">
        <f t="shared" si="42"/>
        <v>0</v>
      </c>
      <c r="B141" s="129"/>
    </row>
    <row r="142" spans="1:31" ht="34.5" customHeight="1" thickBot="1" x14ac:dyDescent="0.45">
      <c r="A142" s="37">
        <f t="shared" si="42"/>
        <v>0</v>
      </c>
      <c r="B142" s="129"/>
      <c r="C142" s="27"/>
      <c r="D142" s="24"/>
      <c r="E142" s="23" t="str">
        <f>+'Index + Adults'!E17</f>
        <v>Junior Medium</v>
      </c>
      <c r="F142" s="16"/>
      <c r="G142" s="2" t="str">
        <f>+'Index + Adults'!H17</f>
        <v>Debi van Wyk</v>
      </c>
      <c r="H142" s="2" t="str">
        <f>+'Index + Adults'!I17</f>
        <v>Moya Truter</v>
      </c>
      <c r="I142" s="2" t="s">
        <v>15</v>
      </c>
      <c r="J142" s="115"/>
      <c r="K142" s="4"/>
      <c r="AE142" s="1" t="s">
        <v>44</v>
      </c>
    </row>
    <row r="143" spans="1:31" ht="18.600000000000001" thickTop="1" thickBot="1" x14ac:dyDescent="0.35">
      <c r="A143" s="37">
        <f t="shared" si="42"/>
        <v>0</v>
      </c>
      <c r="B143" s="129"/>
      <c r="C143" s="5"/>
      <c r="D143" s="6"/>
      <c r="E143" s="17" t="str">
        <f>+'Index + Adults'!F17</f>
        <v>DSA Medium Test 6  2020</v>
      </c>
      <c r="F143" s="7"/>
      <c r="G143" s="42" t="str">
        <f>+'Index + Adults'!J17</f>
        <v>C</v>
      </c>
      <c r="H143" s="43" t="str">
        <f>+'Index + Adults'!K17</f>
        <v>B</v>
      </c>
      <c r="I143" s="8">
        <f>+'Index + Adults'!G17</f>
        <v>350</v>
      </c>
      <c r="J143" s="116"/>
      <c r="K143" s="9"/>
    </row>
    <row r="144" spans="1:31" ht="16.8" thickTop="1" thickBot="1" x14ac:dyDescent="0.35">
      <c r="A144" s="37" t="str">
        <f t="shared" si="42"/>
        <v>PLACE</v>
      </c>
      <c r="B144" s="129"/>
      <c r="C144" s="34" t="s">
        <v>0</v>
      </c>
      <c r="D144" s="34" t="s">
        <v>1</v>
      </c>
      <c r="E144" s="34" t="s">
        <v>2</v>
      </c>
      <c r="F144" s="34" t="s">
        <v>3</v>
      </c>
      <c r="G144" s="34" t="s">
        <v>4</v>
      </c>
      <c r="H144" s="34" t="s">
        <v>5</v>
      </c>
      <c r="I144" s="34" t="s">
        <v>6</v>
      </c>
      <c r="J144" s="117" t="s">
        <v>7</v>
      </c>
      <c r="K144" s="35" t="s">
        <v>8</v>
      </c>
    </row>
    <row r="145" spans="1:11" s="378" customFormat="1" ht="15" customHeight="1" thickBot="1" x14ac:dyDescent="0.35">
      <c r="A145" s="376">
        <f>K145</f>
        <v>1</v>
      </c>
      <c r="B145" s="377">
        <v>1</v>
      </c>
      <c r="C145" s="137" t="s">
        <v>9</v>
      </c>
      <c r="D145" s="500" t="s">
        <v>256</v>
      </c>
      <c r="E145" s="500" t="s">
        <v>257</v>
      </c>
      <c r="F145" s="500" t="s">
        <v>257</v>
      </c>
      <c r="G145" s="482">
        <v>237.5</v>
      </c>
      <c r="H145" s="482">
        <v>227.5</v>
      </c>
      <c r="I145" s="155">
        <f>+G145+H145</f>
        <v>465</v>
      </c>
      <c r="J145" s="156">
        <f>+TRUNC(I145/2/$I$143,5)</f>
        <v>0.66427999999999998</v>
      </c>
      <c r="K145" s="157">
        <f>IFERROR(RANK(I145,$I$145:$I$164,0),"")</f>
        <v>1</v>
      </c>
    </row>
    <row r="146" spans="1:11" s="378" customFormat="1" ht="15" customHeight="1" x14ac:dyDescent="0.3">
      <c r="A146" s="376">
        <f>K146</f>
        <v>2</v>
      </c>
      <c r="B146" s="377">
        <v>2</v>
      </c>
      <c r="C146" s="138" t="s">
        <v>115</v>
      </c>
      <c r="D146" s="481" t="s">
        <v>730</v>
      </c>
      <c r="E146" s="481" t="s">
        <v>731</v>
      </c>
      <c r="F146" s="481" t="s">
        <v>731</v>
      </c>
      <c r="G146" s="474">
        <v>236</v>
      </c>
      <c r="H146" s="474">
        <v>218</v>
      </c>
      <c r="I146" s="151">
        <f>+G146+H146</f>
        <v>454</v>
      </c>
      <c r="J146" s="152">
        <f>+TRUNC(I146/2/$I$143,5)</f>
        <v>0.64856999999999998</v>
      </c>
      <c r="K146" s="153">
        <f>IFERROR(RANK(I146,$I$145:$I$164,0),"")</f>
        <v>2</v>
      </c>
    </row>
    <row r="147" spans="1:11" s="378" customFormat="1" ht="15" customHeight="1" x14ac:dyDescent="0.3">
      <c r="A147" s="376">
        <f>K147</f>
        <v>3</v>
      </c>
      <c r="B147" s="377">
        <v>3</v>
      </c>
      <c r="C147" s="137" t="s">
        <v>90</v>
      </c>
      <c r="D147" s="456" t="s">
        <v>573</v>
      </c>
      <c r="E147" s="456" t="s">
        <v>574</v>
      </c>
      <c r="F147" s="456" t="s">
        <v>575</v>
      </c>
      <c r="G147" s="482">
        <v>210.5</v>
      </c>
      <c r="H147" s="482">
        <v>210</v>
      </c>
      <c r="I147" s="155">
        <f>+G147+H147</f>
        <v>420.5</v>
      </c>
      <c r="J147" s="156">
        <f>+TRUNC(I147/2/$I$143,5)</f>
        <v>0.60070999999999997</v>
      </c>
      <c r="K147" s="157">
        <f>IFERROR(RANK(I147,$I$145:$I$164,0),"")</f>
        <v>3</v>
      </c>
    </row>
    <row r="148" spans="1:11" s="378" customFormat="1" ht="15" customHeight="1" x14ac:dyDescent="0.3">
      <c r="A148" s="376">
        <f>K148</f>
        <v>4</v>
      </c>
      <c r="B148" s="377">
        <v>4</v>
      </c>
      <c r="C148" s="138" t="s">
        <v>115</v>
      </c>
      <c r="D148" s="481" t="s">
        <v>728</v>
      </c>
      <c r="E148" s="481" t="s">
        <v>729</v>
      </c>
      <c r="F148" s="481" t="s">
        <v>729</v>
      </c>
      <c r="G148" s="474">
        <v>205</v>
      </c>
      <c r="H148" s="474">
        <v>206.5</v>
      </c>
      <c r="I148" s="151">
        <f>+G148+H148</f>
        <v>411.5</v>
      </c>
      <c r="J148" s="152">
        <f>+TRUNC(I148/2/$I$143,5)</f>
        <v>0.58784999999999998</v>
      </c>
      <c r="K148" s="153">
        <f>IFERROR(RANK(I148,$I$145:$I$164,0),"")</f>
        <v>4</v>
      </c>
    </row>
    <row r="149" spans="1:11" s="378" customFormat="1" ht="15" customHeight="1" thickBot="1" x14ac:dyDescent="0.35">
      <c r="A149" s="376">
        <f>K149</f>
        <v>5</v>
      </c>
      <c r="B149" s="377">
        <v>5</v>
      </c>
      <c r="C149" s="137" t="s">
        <v>88</v>
      </c>
      <c r="D149" s="221" t="s">
        <v>308</v>
      </c>
      <c r="E149" s="131" t="s">
        <v>309</v>
      </c>
      <c r="F149" s="131" t="s">
        <v>309</v>
      </c>
      <c r="G149" s="482">
        <v>192</v>
      </c>
      <c r="H149" s="482">
        <v>204</v>
      </c>
      <c r="I149" s="155">
        <f>+G149+H149</f>
        <v>396</v>
      </c>
      <c r="J149" s="156">
        <f>+TRUNC(I149/2/$I$143,5)</f>
        <v>0.56571000000000005</v>
      </c>
      <c r="K149" s="157">
        <f>IFERROR(RANK(I149,$I$145:$I$164,0),"")</f>
        <v>5</v>
      </c>
    </row>
    <row r="150" spans="1:11" s="22" customFormat="1" ht="15" hidden="1" customHeight="1" x14ac:dyDescent="0.25">
      <c r="A150" s="38">
        <f t="shared" si="42"/>
        <v>6</v>
      </c>
      <c r="B150" s="129">
        <v>6</v>
      </c>
      <c r="C150" s="95"/>
      <c r="D150" s="98"/>
      <c r="E150" s="98"/>
      <c r="F150" s="101"/>
      <c r="G150" s="91"/>
      <c r="H150" s="91"/>
      <c r="I150" s="85">
        <f t="shared" ref="I150" si="43">+G150+H150</f>
        <v>0</v>
      </c>
      <c r="J150" s="92">
        <f t="shared" ref="J150" si="44">+TRUNC(I150/2/$I$143,5)</f>
        <v>0</v>
      </c>
      <c r="K150" s="93">
        <f t="shared" ref="K150" si="45">IFERROR(RANK(I150,$I$145:$I$164,0),"")</f>
        <v>6</v>
      </c>
    </row>
    <row r="151" spans="1:11" hidden="1" x14ac:dyDescent="0.25">
      <c r="A151" s="37">
        <f t="shared" si="42"/>
        <v>6</v>
      </c>
      <c r="B151" s="129">
        <v>7</v>
      </c>
      <c r="C151" s="95"/>
      <c r="D151" s="80"/>
      <c r="E151" s="80"/>
      <c r="F151" s="80"/>
      <c r="G151" s="89"/>
      <c r="H151" s="89"/>
      <c r="I151" s="85">
        <f t="shared" ref="I151:I164" si="46">+G151+H151</f>
        <v>0</v>
      </c>
      <c r="J151" s="86">
        <f t="shared" ref="J151:J164" si="47">+TRUNC(I151/2/$I$143,5)</f>
        <v>0</v>
      </c>
      <c r="K151" s="93">
        <f t="shared" ref="K151:K164" si="48">IFERROR(RANK(I151,$I$145:$I$164,0),"")</f>
        <v>6</v>
      </c>
    </row>
    <row r="152" spans="1:11" hidden="1" x14ac:dyDescent="0.25">
      <c r="A152" s="37">
        <f t="shared" si="42"/>
        <v>6</v>
      </c>
      <c r="B152" s="129">
        <v>8</v>
      </c>
      <c r="C152" s="95"/>
      <c r="D152" s="80"/>
      <c r="E152" s="80"/>
      <c r="F152" s="80"/>
      <c r="G152" s="89"/>
      <c r="H152" s="89"/>
      <c r="I152" s="85">
        <f t="shared" si="46"/>
        <v>0</v>
      </c>
      <c r="J152" s="86">
        <f t="shared" si="47"/>
        <v>0</v>
      </c>
      <c r="K152" s="93">
        <f t="shared" si="48"/>
        <v>6</v>
      </c>
    </row>
    <row r="153" spans="1:11" hidden="1" x14ac:dyDescent="0.25">
      <c r="A153" s="37">
        <f t="shared" si="42"/>
        <v>6</v>
      </c>
      <c r="B153" s="129">
        <v>9</v>
      </c>
      <c r="C153" s="95"/>
      <c r="D153" s="80"/>
      <c r="E153" s="80"/>
      <c r="F153" s="80"/>
      <c r="G153" s="89"/>
      <c r="H153" s="89"/>
      <c r="I153" s="85">
        <f t="shared" si="46"/>
        <v>0</v>
      </c>
      <c r="J153" s="86">
        <f t="shared" si="47"/>
        <v>0</v>
      </c>
      <c r="K153" s="93">
        <f t="shared" si="48"/>
        <v>6</v>
      </c>
    </row>
    <row r="154" spans="1:11" hidden="1" x14ac:dyDescent="0.25">
      <c r="A154" s="37">
        <f t="shared" si="42"/>
        <v>6</v>
      </c>
      <c r="B154" s="129">
        <v>10</v>
      </c>
      <c r="C154" s="95"/>
      <c r="D154" s="80"/>
      <c r="E154" s="80"/>
      <c r="F154" s="80"/>
      <c r="G154" s="89"/>
      <c r="H154" s="89"/>
      <c r="I154" s="85">
        <f t="shared" si="46"/>
        <v>0</v>
      </c>
      <c r="J154" s="86">
        <f t="shared" si="47"/>
        <v>0</v>
      </c>
      <c r="K154" s="93">
        <f t="shared" si="48"/>
        <v>6</v>
      </c>
    </row>
    <row r="155" spans="1:11" hidden="1" x14ac:dyDescent="0.25">
      <c r="A155" s="37">
        <f t="shared" si="42"/>
        <v>6</v>
      </c>
      <c r="B155" s="129">
        <v>11</v>
      </c>
      <c r="C155" s="95"/>
      <c r="D155" s="80"/>
      <c r="E155" s="80"/>
      <c r="F155" s="80"/>
      <c r="G155" s="89"/>
      <c r="H155" s="89"/>
      <c r="I155" s="85">
        <f t="shared" si="46"/>
        <v>0</v>
      </c>
      <c r="J155" s="86">
        <f t="shared" si="47"/>
        <v>0</v>
      </c>
      <c r="K155" s="93">
        <f t="shared" si="48"/>
        <v>6</v>
      </c>
    </row>
    <row r="156" spans="1:11" hidden="1" x14ac:dyDescent="0.25">
      <c r="A156" s="37">
        <f t="shared" si="42"/>
        <v>6</v>
      </c>
      <c r="B156" s="129">
        <v>12</v>
      </c>
      <c r="C156" s="95"/>
      <c r="D156" s="80"/>
      <c r="E156" s="80"/>
      <c r="F156" s="80"/>
      <c r="G156" s="89"/>
      <c r="H156" s="89"/>
      <c r="I156" s="85">
        <f t="shared" si="46"/>
        <v>0</v>
      </c>
      <c r="J156" s="86">
        <f t="shared" si="47"/>
        <v>0</v>
      </c>
      <c r="K156" s="93">
        <f t="shared" si="48"/>
        <v>6</v>
      </c>
    </row>
    <row r="157" spans="1:11" hidden="1" x14ac:dyDescent="0.25">
      <c r="A157" s="37">
        <f t="shared" si="42"/>
        <v>6</v>
      </c>
      <c r="B157" s="129">
        <v>13</v>
      </c>
      <c r="C157" s="95"/>
      <c r="D157" s="80"/>
      <c r="E157" s="80"/>
      <c r="F157" s="80"/>
      <c r="G157" s="89"/>
      <c r="H157" s="89"/>
      <c r="I157" s="85">
        <f t="shared" si="46"/>
        <v>0</v>
      </c>
      <c r="J157" s="86">
        <f t="shared" si="47"/>
        <v>0</v>
      </c>
      <c r="K157" s="93">
        <f t="shared" si="48"/>
        <v>6</v>
      </c>
    </row>
    <row r="158" spans="1:11" hidden="1" x14ac:dyDescent="0.25">
      <c r="A158" s="37">
        <f t="shared" si="42"/>
        <v>6</v>
      </c>
      <c r="B158" s="129">
        <v>14</v>
      </c>
      <c r="C158" s="95"/>
      <c r="D158" s="80"/>
      <c r="E158" s="80"/>
      <c r="F158" s="80"/>
      <c r="G158" s="89"/>
      <c r="H158" s="89"/>
      <c r="I158" s="85">
        <f t="shared" si="46"/>
        <v>0</v>
      </c>
      <c r="J158" s="86">
        <f t="shared" si="47"/>
        <v>0</v>
      </c>
      <c r="K158" s="93">
        <f t="shared" si="48"/>
        <v>6</v>
      </c>
    </row>
    <row r="159" spans="1:11" hidden="1" x14ac:dyDescent="0.25">
      <c r="A159" s="37">
        <f t="shared" si="42"/>
        <v>6</v>
      </c>
      <c r="B159" s="129">
        <v>15</v>
      </c>
      <c r="C159" s="95"/>
      <c r="D159" s="80"/>
      <c r="E159" s="80"/>
      <c r="F159" s="80"/>
      <c r="G159" s="89"/>
      <c r="H159" s="89"/>
      <c r="I159" s="85">
        <f t="shared" si="46"/>
        <v>0</v>
      </c>
      <c r="J159" s="86">
        <f t="shared" si="47"/>
        <v>0</v>
      </c>
      <c r="K159" s="93">
        <f t="shared" si="48"/>
        <v>6</v>
      </c>
    </row>
    <row r="160" spans="1:11" hidden="1" x14ac:dyDescent="0.25">
      <c r="A160" s="37">
        <f t="shared" si="42"/>
        <v>6</v>
      </c>
      <c r="B160" s="129">
        <v>16</v>
      </c>
      <c r="C160" s="95"/>
      <c r="D160" s="80"/>
      <c r="E160" s="80"/>
      <c r="F160" s="80"/>
      <c r="G160" s="89"/>
      <c r="H160" s="89"/>
      <c r="I160" s="85">
        <f t="shared" si="46"/>
        <v>0</v>
      </c>
      <c r="J160" s="86">
        <f t="shared" si="47"/>
        <v>0</v>
      </c>
      <c r="K160" s="93">
        <f t="shared" si="48"/>
        <v>6</v>
      </c>
    </row>
    <row r="161" spans="1:31" hidden="1" x14ac:dyDescent="0.25">
      <c r="A161" s="37">
        <f t="shared" si="42"/>
        <v>6</v>
      </c>
      <c r="B161" s="129">
        <v>17</v>
      </c>
      <c r="C161" s="95"/>
      <c r="D161" s="80"/>
      <c r="E161" s="80"/>
      <c r="F161" s="80"/>
      <c r="G161" s="89"/>
      <c r="H161" s="89"/>
      <c r="I161" s="85">
        <f t="shared" si="46"/>
        <v>0</v>
      </c>
      <c r="J161" s="86">
        <f t="shared" si="47"/>
        <v>0</v>
      </c>
      <c r="K161" s="93">
        <f t="shared" si="48"/>
        <v>6</v>
      </c>
    </row>
    <row r="162" spans="1:31" hidden="1" x14ac:dyDescent="0.25">
      <c r="A162" s="37">
        <f t="shared" si="42"/>
        <v>6</v>
      </c>
      <c r="B162" s="129">
        <v>18</v>
      </c>
      <c r="C162" s="95"/>
      <c r="D162" s="80"/>
      <c r="E162" s="80"/>
      <c r="F162" s="80"/>
      <c r="G162" s="89"/>
      <c r="H162" s="89"/>
      <c r="I162" s="85">
        <f t="shared" si="46"/>
        <v>0</v>
      </c>
      <c r="J162" s="86">
        <f t="shared" si="47"/>
        <v>0</v>
      </c>
      <c r="K162" s="93">
        <f t="shared" si="48"/>
        <v>6</v>
      </c>
    </row>
    <row r="163" spans="1:31" hidden="1" x14ac:dyDescent="0.25">
      <c r="A163" s="37">
        <f t="shared" si="42"/>
        <v>6</v>
      </c>
      <c r="B163" s="129">
        <v>19</v>
      </c>
      <c r="C163" s="95"/>
      <c r="D163" s="80"/>
      <c r="E163" s="80"/>
      <c r="F163" s="80"/>
      <c r="G163" s="89"/>
      <c r="H163" s="89"/>
      <c r="I163" s="85">
        <f t="shared" si="46"/>
        <v>0</v>
      </c>
      <c r="J163" s="86">
        <f t="shared" si="47"/>
        <v>0</v>
      </c>
      <c r="K163" s="93">
        <f t="shared" si="48"/>
        <v>6</v>
      </c>
    </row>
    <row r="164" spans="1:31" ht="13.8" hidden="1" thickBot="1" x14ac:dyDescent="0.3">
      <c r="A164" s="37">
        <f t="shared" si="42"/>
        <v>6</v>
      </c>
      <c r="B164" s="129">
        <v>20</v>
      </c>
      <c r="C164" s="95"/>
      <c r="D164" s="94"/>
      <c r="E164" s="94"/>
      <c r="F164" s="80"/>
      <c r="G164" s="89"/>
      <c r="H164" s="89"/>
      <c r="I164" s="85">
        <f t="shared" si="46"/>
        <v>0</v>
      </c>
      <c r="J164" s="86">
        <f t="shared" si="47"/>
        <v>0</v>
      </c>
      <c r="K164" s="93">
        <f t="shared" si="48"/>
        <v>6</v>
      </c>
    </row>
    <row r="165" spans="1:31" ht="16.2" thickTop="1" x14ac:dyDescent="0.3">
      <c r="A165" s="37" t="str">
        <f t="shared" ref="A165:A189" si="49">K165</f>
        <v>PLACE</v>
      </c>
      <c r="B165" s="129"/>
      <c r="C165" s="19"/>
      <c r="D165" s="70"/>
      <c r="E165" s="71"/>
      <c r="F165" s="36" t="s">
        <v>18</v>
      </c>
      <c r="G165" s="34" t="s">
        <v>19</v>
      </c>
      <c r="H165" s="34" t="s">
        <v>20</v>
      </c>
      <c r="I165" s="34" t="s">
        <v>6</v>
      </c>
      <c r="J165" s="117"/>
      <c r="K165" s="35" t="s">
        <v>8</v>
      </c>
    </row>
    <row r="166" spans="1:31" ht="15.6" x14ac:dyDescent="0.3">
      <c r="A166" s="37">
        <f t="shared" si="49"/>
        <v>1</v>
      </c>
      <c r="B166" s="129"/>
      <c r="D166" s="52"/>
      <c r="E166" s="72" t="s">
        <v>10</v>
      </c>
      <c r="F166" s="95" t="s">
        <v>115</v>
      </c>
      <c r="G166" s="60">
        <v>454</v>
      </c>
      <c r="H166" s="60">
        <v>411.5</v>
      </c>
      <c r="I166" s="106">
        <f>+H166+G166</f>
        <v>865.5</v>
      </c>
      <c r="J166" s="86"/>
      <c r="K166" s="104">
        <v>1</v>
      </c>
    </row>
    <row r="167" spans="1:31" ht="15.6" hidden="1" x14ac:dyDescent="0.3">
      <c r="A167" s="37">
        <f t="shared" si="49"/>
        <v>2</v>
      </c>
      <c r="B167" s="129"/>
      <c r="C167" s="20"/>
      <c r="D167" s="52"/>
      <c r="E167" s="65"/>
      <c r="F167" s="95"/>
      <c r="G167" s="49"/>
      <c r="H167" s="49"/>
      <c r="I167" s="106">
        <f t="shared" ref="I167" si="50">+G167+H167</f>
        <v>0</v>
      </c>
      <c r="J167" s="86"/>
      <c r="K167" s="105">
        <v>2</v>
      </c>
    </row>
    <row r="168" spans="1:31" x14ac:dyDescent="0.25">
      <c r="A168" s="37">
        <f t="shared" si="49"/>
        <v>0</v>
      </c>
      <c r="B168" s="129"/>
    </row>
    <row r="169" spans="1:31" ht="34.5" customHeight="1" thickBot="1" x14ac:dyDescent="0.45">
      <c r="A169" s="37">
        <f t="shared" si="49"/>
        <v>0</v>
      </c>
      <c r="B169" s="129"/>
      <c r="C169" s="27"/>
      <c r="D169" s="24"/>
      <c r="E169" s="23" t="str">
        <f>+'Index + Adults'!E18</f>
        <v xml:space="preserve">Junior Advanced </v>
      </c>
      <c r="F169" s="16"/>
      <c r="G169" s="2" t="str">
        <f>+'Index + Adults'!H18</f>
        <v>Debi van Wyk</v>
      </c>
      <c r="H169" s="2" t="str">
        <f>+'Index + Adults'!I18</f>
        <v>Moya Truter</v>
      </c>
      <c r="I169" s="2" t="s">
        <v>15</v>
      </c>
      <c r="J169" s="115"/>
      <c r="K169" s="4"/>
      <c r="AE169" s="1" t="s">
        <v>44</v>
      </c>
    </row>
    <row r="170" spans="1:31" ht="18.600000000000001" thickTop="1" thickBot="1" x14ac:dyDescent="0.35">
      <c r="A170" s="37">
        <f t="shared" si="49"/>
        <v>0</v>
      </c>
      <c r="B170" s="129"/>
      <c r="C170" s="5"/>
      <c r="D170" s="6"/>
      <c r="E170" s="17" t="str">
        <f>+'Index + Adults'!F18</f>
        <v>DSA Advanced Test 4  2020</v>
      </c>
      <c r="F170" s="7"/>
      <c r="G170" s="42" t="str">
        <f>+'Index + Adults'!J18</f>
        <v>C</v>
      </c>
      <c r="H170" s="43" t="str">
        <f>+'Index + Adults'!K18</f>
        <v>B</v>
      </c>
      <c r="I170" s="8">
        <f>+'Index + Adults'!G18</f>
        <v>370</v>
      </c>
      <c r="J170" s="116"/>
      <c r="K170" s="9"/>
    </row>
    <row r="171" spans="1:31" ht="16.2" thickTop="1" x14ac:dyDescent="0.3">
      <c r="A171" s="37" t="str">
        <f t="shared" si="49"/>
        <v>PLACE</v>
      </c>
      <c r="B171" s="129"/>
      <c r="C171" s="34" t="s">
        <v>0</v>
      </c>
      <c r="D171" s="34" t="s">
        <v>1</v>
      </c>
      <c r="E171" s="34" t="s">
        <v>2</v>
      </c>
      <c r="F171" s="34" t="s">
        <v>3</v>
      </c>
      <c r="G171" s="34" t="s">
        <v>4</v>
      </c>
      <c r="H171" s="34" t="s">
        <v>5</v>
      </c>
      <c r="I171" s="34" t="s">
        <v>6</v>
      </c>
      <c r="J171" s="117" t="s">
        <v>7</v>
      </c>
      <c r="K171" s="35" t="s">
        <v>8</v>
      </c>
    </row>
    <row r="172" spans="1:31" s="390" customFormat="1" ht="15" customHeight="1" x14ac:dyDescent="0.3">
      <c r="A172" s="501">
        <f>K172</f>
        <v>1</v>
      </c>
      <c r="B172" s="377">
        <v>1</v>
      </c>
      <c r="C172" s="137" t="s">
        <v>115</v>
      </c>
      <c r="D172" s="136" t="s">
        <v>732</v>
      </c>
      <c r="E172" s="136" t="s">
        <v>733</v>
      </c>
      <c r="F172" s="136" t="s">
        <v>734</v>
      </c>
      <c r="G172" s="502">
        <v>218.5</v>
      </c>
      <c r="H172" s="502">
        <v>204</v>
      </c>
      <c r="I172" s="155">
        <f>+G172+H172</f>
        <v>422.5</v>
      </c>
      <c r="J172" s="383">
        <f>+TRUNC(I172/2/$I$170,5)</f>
        <v>0.57094</v>
      </c>
      <c r="K172" s="384">
        <f>IFERROR(RANK(I172,$I$172:$I$191,0),"")</f>
        <v>1</v>
      </c>
    </row>
    <row r="173" spans="1:31" s="10" customFormat="1" ht="15.75" hidden="1" customHeight="1" x14ac:dyDescent="0.3">
      <c r="A173" s="37">
        <f>K173</f>
        <v>2</v>
      </c>
      <c r="B173" s="129">
        <v>2</v>
      </c>
      <c r="C173" s="95"/>
      <c r="D173" s="51"/>
      <c r="E173" s="82"/>
      <c r="F173" s="51"/>
      <c r="G173" s="89"/>
      <c r="H173" s="89"/>
      <c r="I173" s="85">
        <f>+G173+H173</f>
        <v>0</v>
      </c>
      <c r="J173" s="86">
        <f>+TRUNC(I173/2/$I$170,5)</f>
        <v>0</v>
      </c>
      <c r="K173" s="87">
        <f>IFERROR(RANK(I173,$I$172:$I$191,0),"")</f>
        <v>2</v>
      </c>
    </row>
    <row r="174" spans="1:31" s="10" customFormat="1" ht="15.75" hidden="1" customHeight="1" x14ac:dyDescent="0.25">
      <c r="A174" s="37">
        <f>K174</f>
        <v>2</v>
      </c>
      <c r="B174" s="129">
        <v>3</v>
      </c>
      <c r="C174" s="95"/>
      <c r="D174" s="51"/>
      <c r="E174" s="51"/>
      <c r="F174" s="51"/>
      <c r="G174" s="89"/>
      <c r="H174" s="89"/>
      <c r="I174" s="85">
        <f>+G174+H174</f>
        <v>0</v>
      </c>
      <c r="J174" s="86">
        <f>+TRUNC(I174/2/$I$170,5)</f>
        <v>0</v>
      </c>
      <c r="K174" s="87">
        <f>IFERROR(RANK(I174,$I$172:$I$191,0),"")</f>
        <v>2</v>
      </c>
    </row>
    <row r="175" spans="1:31" hidden="1" x14ac:dyDescent="0.25">
      <c r="A175" s="37">
        <f t="shared" si="49"/>
        <v>2</v>
      </c>
      <c r="B175" s="129">
        <v>4</v>
      </c>
      <c r="C175" s="95"/>
      <c r="D175" s="25"/>
      <c r="E175" s="25"/>
      <c r="F175" s="25"/>
      <c r="G175" s="89"/>
      <c r="H175" s="89"/>
      <c r="I175" s="85">
        <f t="shared" ref="I175:I191" si="51">+G175+H175</f>
        <v>0</v>
      </c>
      <c r="J175" s="86">
        <f t="shared" ref="J175:J191" si="52">+TRUNC(I175/2/$I$170,5)</f>
        <v>0</v>
      </c>
      <c r="K175" s="87">
        <f t="shared" ref="K175:K191" si="53">IFERROR(RANK(I175,$I$172:$I$191,0),"")</f>
        <v>2</v>
      </c>
    </row>
    <row r="176" spans="1:31" hidden="1" x14ac:dyDescent="0.25">
      <c r="A176" s="37">
        <f t="shared" si="49"/>
        <v>2</v>
      </c>
      <c r="B176" s="129">
        <v>5</v>
      </c>
      <c r="C176" s="95"/>
      <c r="D176" s="25"/>
      <c r="E176" s="25"/>
      <c r="F176" s="25"/>
      <c r="G176" s="89"/>
      <c r="H176" s="89"/>
      <c r="I176" s="85">
        <f t="shared" si="51"/>
        <v>0</v>
      </c>
      <c r="J176" s="86">
        <f t="shared" si="52"/>
        <v>0</v>
      </c>
      <c r="K176" s="87">
        <f t="shared" si="53"/>
        <v>2</v>
      </c>
    </row>
    <row r="177" spans="1:11" hidden="1" x14ac:dyDescent="0.25">
      <c r="A177" s="37">
        <f t="shared" si="49"/>
        <v>2</v>
      </c>
      <c r="B177" s="129">
        <v>6</v>
      </c>
      <c r="C177" s="95"/>
      <c r="D177" s="25"/>
      <c r="E177" s="25"/>
      <c r="F177" s="25"/>
      <c r="G177" s="89"/>
      <c r="H177" s="89"/>
      <c r="I177" s="85">
        <f t="shared" si="51"/>
        <v>0</v>
      </c>
      <c r="J177" s="86">
        <f t="shared" si="52"/>
        <v>0</v>
      </c>
      <c r="K177" s="87">
        <f t="shared" si="53"/>
        <v>2</v>
      </c>
    </row>
    <row r="178" spans="1:11" hidden="1" x14ac:dyDescent="0.25">
      <c r="A178" s="37">
        <f t="shared" si="49"/>
        <v>2</v>
      </c>
      <c r="B178" s="129">
        <v>7</v>
      </c>
      <c r="C178" s="95"/>
      <c r="D178" s="25"/>
      <c r="E178" s="25"/>
      <c r="F178" s="25"/>
      <c r="G178" s="89"/>
      <c r="H178" s="89"/>
      <c r="I178" s="85">
        <f t="shared" si="51"/>
        <v>0</v>
      </c>
      <c r="J178" s="86">
        <f t="shared" si="52"/>
        <v>0</v>
      </c>
      <c r="K178" s="87">
        <f t="shared" si="53"/>
        <v>2</v>
      </c>
    </row>
    <row r="179" spans="1:11" hidden="1" x14ac:dyDescent="0.25">
      <c r="A179" s="37">
        <f t="shared" si="49"/>
        <v>2</v>
      </c>
      <c r="B179" s="129">
        <v>8</v>
      </c>
      <c r="C179" s="95"/>
      <c r="D179" s="25"/>
      <c r="E179" s="25"/>
      <c r="F179" s="25"/>
      <c r="G179" s="89"/>
      <c r="H179" s="89"/>
      <c r="I179" s="85">
        <f t="shared" si="51"/>
        <v>0</v>
      </c>
      <c r="J179" s="86">
        <f t="shared" si="52"/>
        <v>0</v>
      </c>
      <c r="K179" s="87">
        <f t="shared" si="53"/>
        <v>2</v>
      </c>
    </row>
    <row r="180" spans="1:11" hidden="1" x14ac:dyDescent="0.25">
      <c r="A180" s="37">
        <f t="shared" si="49"/>
        <v>2</v>
      </c>
      <c r="B180" s="129">
        <v>9</v>
      </c>
      <c r="C180" s="95"/>
      <c r="D180" s="25"/>
      <c r="E180" s="25"/>
      <c r="F180" s="25"/>
      <c r="G180" s="89"/>
      <c r="H180" s="89"/>
      <c r="I180" s="85">
        <f t="shared" si="51"/>
        <v>0</v>
      </c>
      <c r="J180" s="86">
        <f t="shared" si="52"/>
        <v>0</v>
      </c>
      <c r="K180" s="87">
        <f t="shared" si="53"/>
        <v>2</v>
      </c>
    </row>
    <row r="181" spans="1:11" hidden="1" x14ac:dyDescent="0.25">
      <c r="A181" s="37">
        <f t="shared" si="49"/>
        <v>2</v>
      </c>
      <c r="B181" s="129">
        <v>10</v>
      </c>
      <c r="C181" s="95"/>
      <c r="D181" s="25"/>
      <c r="E181" s="25"/>
      <c r="F181" s="25"/>
      <c r="G181" s="89"/>
      <c r="H181" s="89"/>
      <c r="I181" s="85">
        <f t="shared" si="51"/>
        <v>0</v>
      </c>
      <c r="J181" s="86">
        <f t="shared" si="52"/>
        <v>0</v>
      </c>
      <c r="K181" s="87">
        <f t="shared" si="53"/>
        <v>2</v>
      </c>
    </row>
    <row r="182" spans="1:11" hidden="1" x14ac:dyDescent="0.25">
      <c r="A182" s="37">
        <f t="shared" si="49"/>
        <v>2</v>
      </c>
      <c r="B182" s="129">
        <v>11</v>
      </c>
      <c r="C182" s="95"/>
      <c r="D182" s="25"/>
      <c r="E182" s="25"/>
      <c r="F182" s="25"/>
      <c r="G182" s="89"/>
      <c r="H182" s="89"/>
      <c r="I182" s="85">
        <f t="shared" si="51"/>
        <v>0</v>
      </c>
      <c r="J182" s="86">
        <f t="shared" si="52"/>
        <v>0</v>
      </c>
      <c r="K182" s="87">
        <f t="shared" si="53"/>
        <v>2</v>
      </c>
    </row>
    <row r="183" spans="1:11" hidden="1" x14ac:dyDescent="0.25">
      <c r="A183" s="37">
        <f t="shared" si="49"/>
        <v>2</v>
      </c>
      <c r="B183" s="129">
        <v>12</v>
      </c>
      <c r="C183" s="95"/>
      <c r="D183" s="25"/>
      <c r="E183" s="25"/>
      <c r="F183" s="25"/>
      <c r="G183" s="89"/>
      <c r="H183" s="89"/>
      <c r="I183" s="85">
        <f t="shared" si="51"/>
        <v>0</v>
      </c>
      <c r="J183" s="86">
        <f t="shared" si="52"/>
        <v>0</v>
      </c>
      <c r="K183" s="87">
        <f t="shared" si="53"/>
        <v>2</v>
      </c>
    </row>
    <row r="184" spans="1:11" hidden="1" x14ac:dyDescent="0.25">
      <c r="A184" s="37">
        <f t="shared" si="49"/>
        <v>2</v>
      </c>
      <c r="B184" s="129">
        <v>13</v>
      </c>
      <c r="C184" s="95"/>
      <c r="D184" s="25"/>
      <c r="E184" s="25"/>
      <c r="F184" s="25"/>
      <c r="G184" s="89"/>
      <c r="H184" s="89"/>
      <c r="I184" s="85">
        <f t="shared" si="51"/>
        <v>0</v>
      </c>
      <c r="J184" s="86">
        <f t="shared" si="52"/>
        <v>0</v>
      </c>
      <c r="K184" s="87">
        <f t="shared" si="53"/>
        <v>2</v>
      </c>
    </row>
    <row r="185" spans="1:11" hidden="1" x14ac:dyDescent="0.25">
      <c r="A185" s="37">
        <f t="shared" si="49"/>
        <v>2</v>
      </c>
      <c r="B185" s="129">
        <v>14</v>
      </c>
      <c r="C185" s="95"/>
      <c r="D185" s="25"/>
      <c r="E185" s="25"/>
      <c r="F185" s="25"/>
      <c r="G185" s="89"/>
      <c r="H185" s="89"/>
      <c r="I185" s="85">
        <f t="shared" si="51"/>
        <v>0</v>
      </c>
      <c r="J185" s="86">
        <f t="shared" si="52"/>
        <v>0</v>
      </c>
      <c r="K185" s="87">
        <f t="shared" si="53"/>
        <v>2</v>
      </c>
    </row>
    <row r="186" spans="1:11" hidden="1" x14ac:dyDescent="0.25">
      <c r="A186" s="37">
        <f t="shared" si="49"/>
        <v>2</v>
      </c>
      <c r="B186" s="129">
        <v>15</v>
      </c>
      <c r="C186" s="95"/>
      <c r="D186" s="25"/>
      <c r="E186" s="25"/>
      <c r="F186" s="25"/>
      <c r="G186" s="89"/>
      <c r="H186" s="89"/>
      <c r="I186" s="85">
        <f t="shared" si="51"/>
        <v>0</v>
      </c>
      <c r="J186" s="86">
        <f t="shared" si="52"/>
        <v>0</v>
      </c>
      <c r="K186" s="87">
        <f t="shared" si="53"/>
        <v>2</v>
      </c>
    </row>
    <row r="187" spans="1:11" hidden="1" x14ac:dyDescent="0.25">
      <c r="A187" s="37">
        <f t="shared" si="49"/>
        <v>2</v>
      </c>
      <c r="B187" s="129">
        <v>16</v>
      </c>
      <c r="C187" s="95"/>
      <c r="D187" s="25"/>
      <c r="E187" s="25"/>
      <c r="F187" s="25"/>
      <c r="G187" s="89"/>
      <c r="H187" s="89"/>
      <c r="I187" s="85">
        <f t="shared" si="51"/>
        <v>0</v>
      </c>
      <c r="J187" s="86">
        <f t="shared" si="52"/>
        <v>0</v>
      </c>
      <c r="K187" s="87">
        <f t="shared" si="53"/>
        <v>2</v>
      </c>
    </row>
    <row r="188" spans="1:11" hidden="1" x14ac:dyDescent="0.25">
      <c r="A188" s="37">
        <f t="shared" si="49"/>
        <v>2</v>
      </c>
      <c r="B188" s="129">
        <v>17</v>
      </c>
      <c r="C188" s="95"/>
      <c r="D188" s="25"/>
      <c r="E188" s="25"/>
      <c r="F188" s="25"/>
      <c r="G188" s="89"/>
      <c r="H188" s="89"/>
      <c r="I188" s="85">
        <f t="shared" si="51"/>
        <v>0</v>
      </c>
      <c r="J188" s="86">
        <f t="shared" si="52"/>
        <v>0</v>
      </c>
      <c r="K188" s="87">
        <f t="shared" si="53"/>
        <v>2</v>
      </c>
    </row>
    <row r="189" spans="1:11" hidden="1" x14ac:dyDescent="0.25">
      <c r="A189" s="37">
        <f t="shared" si="49"/>
        <v>2</v>
      </c>
      <c r="B189" s="129">
        <v>18</v>
      </c>
      <c r="C189" s="95"/>
      <c r="D189" s="25"/>
      <c r="E189" s="25"/>
      <c r="F189" s="25"/>
      <c r="G189" s="89"/>
      <c r="H189" s="89"/>
      <c r="I189" s="85">
        <f t="shared" si="51"/>
        <v>0</v>
      </c>
      <c r="J189" s="86">
        <f t="shared" si="52"/>
        <v>0</v>
      </c>
      <c r="K189" s="87">
        <f t="shared" si="53"/>
        <v>2</v>
      </c>
    </row>
    <row r="190" spans="1:11" hidden="1" x14ac:dyDescent="0.25">
      <c r="A190" s="37">
        <f t="shared" ref="A190:A206" si="54">K190</f>
        <v>2</v>
      </c>
      <c r="B190" s="129">
        <v>19</v>
      </c>
      <c r="C190" s="95"/>
      <c r="D190" s="25"/>
      <c r="E190" s="25"/>
      <c r="F190" s="25"/>
      <c r="G190" s="89"/>
      <c r="H190" s="89"/>
      <c r="I190" s="85">
        <f t="shared" si="51"/>
        <v>0</v>
      </c>
      <c r="J190" s="86">
        <f t="shared" si="52"/>
        <v>0</v>
      </c>
      <c r="K190" s="87">
        <f t="shared" si="53"/>
        <v>2</v>
      </c>
    </row>
    <row r="191" spans="1:11" ht="13.8" hidden="1" thickBot="1" x14ac:dyDescent="0.3">
      <c r="A191" s="37">
        <f t="shared" si="54"/>
        <v>2</v>
      </c>
      <c r="B191" s="129">
        <v>20</v>
      </c>
      <c r="C191" s="95"/>
      <c r="D191" s="69"/>
      <c r="E191" s="69"/>
      <c r="F191" s="25"/>
      <c r="G191" s="89"/>
      <c r="H191" s="89"/>
      <c r="I191" s="85">
        <f t="shared" si="51"/>
        <v>0</v>
      </c>
      <c r="J191" s="86">
        <f t="shared" si="52"/>
        <v>0</v>
      </c>
      <c r="K191" s="87">
        <f t="shared" si="53"/>
        <v>2</v>
      </c>
    </row>
    <row r="192" spans="1:11" ht="16.2" hidden="1" thickTop="1" x14ac:dyDescent="0.3">
      <c r="A192" s="37" t="str">
        <f t="shared" si="54"/>
        <v>PLACE</v>
      </c>
      <c r="B192" s="129"/>
      <c r="C192" s="19"/>
      <c r="D192" s="70"/>
      <c r="E192" s="71"/>
      <c r="F192" s="36" t="s">
        <v>18</v>
      </c>
      <c r="G192" s="34" t="s">
        <v>19</v>
      </c>
      <c r="H192" s="34" t="s">
        <v>20</v>
      </c>
      <c r="I192" s="34" t="s">
        <v>6</v>
      </c>
      <c r="J192" s="117"/>
      <c r="K192" s="35" t="s">
        <v>8</v>
      </c>
    </row>
    <row r="193" spans="1:31" ht="15.6" hidden="1" x14ac:dyDescent="0.3">
      <c r="A193" s="37">
        <f t="shared" si="54"/>
        <v>1</v>
      </c>
      <c r="B193" s="129"/>
      <c r="D193" s="52"/>
      <c r="E193" s="72" t="s">
        <v>10</v>
      </c>
      <c r="F193" s="95"/>
      <c r="G193" s="49"/>
      <c r="H193" s="49"/>
      <c r="I193" s="106">
        <f t="shared" ref="I193:I194" si="55">+G193+H193</f>
        <v>0</v>
      </c>
      <c r="J193" s="86"/>
      <c r="K193" s="105">
        <v>1</v>
      </c>
    </row>
    <row r="194" spans="1:31" ht="15.6" hidden="1" x14ac:dyDescent="0.3">
      <c r="A194" s="37">
        <f t="shared" si="54"/>
        <v>2</v>
      </c>
      <c r="B194" s="129"/>
      <c r="C194" s="20"/>
      <c r="D194" s="52"/>
      <c r="E194" s="65"/>
      <c r="F194" s="95"/>
      <c r="G194" s="49"/>
      <c r="H194" s="49"/>
      <c r="I194" s="106">
        <f t="shared" si="55"/>
        <v>0</v>
      </c>
      <c r="J194" s="86"/>
      <c r="K194" s="105">
        <v>2</v>
      </c>
    </row>
    <row r="195" spans="1:31" x14ac:dyDescent="0.25">
      <c r="A195" s="37">
        <f t="shared" si="54"/>
        <v>0</v>
      </c>
      <c r="B195" s="129"/>
    </row>
    <row r="196" spans="1:31" ht="34.5" customHeight="1" thickBot="1" x14ac:dyDescent="0.45">
      <c r="A196" s="37">
        <f t="shared" si="54"/>
        <v>0</v>
      </c>
      <c r="B196" s="129"/>
      <c r="C196" s="27"/>
      <c r="D196" s="24"/>
      <c r="E196" s="23" t="str">
        <f>+'Index + Adults'!E19</f>
        <v>Junior Small Tour</v>
      </c>
      <c r="F196" s="16"/>
      <c r="G196" s="2" t="str">
        <f>+'Index + Adults'!H19</f>
        <v>Debi van Wyk</v>
      </c>
      <c r="H196" s="2" t="str">
        <f>+'Index + Adults'!I19</f>
        <v>Moya Truter</v>
      </c>
      <c r="I196" s="2" t="s">
        <v>15</v>
      </c>
      <c r="J196" s="115"/>
      <c r="K196" s="4"/>
      <c r="AE196" s="1" t="s">
        <v>44</v>
      </c>
    </row>
    <row r="197" spans="1:31" ht="18.600000000000001" thickTop="1" thickBot="1" x14ac:dyDescent="0.35">
      <c r="A197" s="37">
        <f t="shared" si="54"/>
        <v>0</v>
      </c>
      <c r="B197" s="129"/>
      <c r="C197" s="5"/>
      <c r="D197" s="6"/>
      <c r="E197" s="17" t="str">
        <f>+'Index + Adults'!F19</f>
        <v>FEI Prix St George Test Edition 2009 updated 2021</v>
      </c>
      <c r="F197" s="7"/>
      <c r="G197" s="42" t="str">
        <f>+'Index + Adults'!J19</f>
        <v>C</v>
      </c>
      <c r="H197" s="43" t="str">
        <f>+'Index + Adults'!K19</f>
        <v>B</v>
      </c>
      <c r="I197" s="8">
        <f>+'Index + Adults'!G19</f>
        <v>340</v>
      </c>
      <c r="J197" s="116"/>
      <c r="K197" s="9"/>
    </row>
    <row r="198" spans="1:31" ht="16.2" thickTop="1" x14ac:dyDescent="0.3">
      <c r="A198" s="37" t="str">
        <f t="shared" si="54"/>
        <v>PLACE</v>
      </c>
      <c r="B198" s="129"/>
      <c r="C198" s="34" t="s">
        <v>0</v>
      </c>
      <c r="D198" s="34" t="s">
        <v>1</v>
      </c>
      <c r="E198" s="34" t="s">
        <v>2</v>
      </c>
      <c r="F198" s="34" t="s">
        <v>3</v>
      </c>
      <c r="G198" s="34" t="s">
        <v>4</v>
      </c>
      <c r="H198" s="34" t="s">
        <v>5</v>
      </c>
      <c r="I198" s="34" t="s">
        <v>6</v>
      </c>
      <c r="J198" s="117" t="s">
        <v>7</v>
      </c>
      <c r="K198" s="35" t="s">
        <v>8</v>
      </c>
    </row>
    <row r="199" spans="1:31" s="390" customFormat="1" ht="15" customHeight="1" x14ac:dyDescent="0.3">
      <c r="A199" s="501">
        <f t="shared" si="54"/>
        <v>1</v>
      </c>
      <c r="B199" s="377">
        <v>1</v>
      </c>
      <c r="C199" s="137" t="s">
        <v>80</v>
      </c>
      <c r="D199" s="221" t="s">
        <v>793</v>
      </c>
      <c r="E199" s="136" t="s">
        <v>794</v>
      </c>
      <c r="F199" s="136" t="s">
        <v>794</v>
      </c>
      <c r="G199" s="502">
        <v>212.5</v>
      </c>
      <c r="H199" s="502">
        <v>231.5</v>
      </c>
      <c r="I199" s="155">
        <f>+G199+H199</f>
        <v>444</v>
      </c>
      <c r="J199" s="383">
        <f>+TRUNC(I199/2/$I$197,5)</f>
        <v>0.65293999999999996</v>
      </c>
      <c r="K199" s="384">
        <f>IFERROR(RANK(I199,$I$199:$I$218,0),"")</f>
        <v>1</v>
      </c>
    </row>
    <row r="200" spans="1:31" s="10" customFormat="1" hidden="1" x14ac:dyDescent="0.25">
      <c r="A200" s="37">
        <f t="shared" si="54"/>
        <v>2</v>
      </c>
      <c r="B200" s="129">
        <v>2</v>
      </c>
      <c r="C200" s="95"/>
      <c r="D200" s="51"/>
      <c r="E200" s="51"/>
      <c r="F200" s="51"/>
      <c r="G200" s="89"/>
      <c r="H200" s="89"/>
      <c r="I200" s="85">
        <f>+G200+H200</f>
        <v>0</v>
      </c>
      <c r="J200" s="86">
        <f>+TRUNC(I200/2/$I$197,5)</f>
        <v>0</v>
      </c>
      <c r="K200" s="87">
        <f>IFERROR(RANK(I200,$I$199:$I$218,0),"")</f>
        <v>2</v>
      </c>
    </row>
    <row r="201" spans="1:31" hidden="1" x14ac:dyDescent="0.25">
      <c r="A201" s="37">
        <f t="shared" si="54"/>
        <v>2</v>
      </c>
      <c r="B201" s="129">
        <v>3</v>
      </c>
      <c r="C201" s="95"/>
      <c r="D201" s="51"/>
      <c r="E201" s="51"/>
      <c r="F201" s="51"/>
      <c r="G201" s="89"/>
      <c r="H201" s="89"/>
      <c r="I201" s="85">
        <f>+G201+H201</f>
        <v>0</v>
      </c>
      <c r="J201" s="86">
        <f>+TRUNC(I201/2/$I$197,5)</f>
        <v>0</v>
      </c>
      <c r="K201" s="87">
        <f>IFERROR(RANK(I201,$I$199:$I$218,0),"")</f>
        <v>2</v>
      </c>
    </row>
    <row r="202" spans="1:31" hidden="1" x14ac:dyDescent="0.25">
      <c r="A202" s="37">
        <f t="shared" si="54"/>
        <v>2</v>
      </c>
      <c r="B202" s="129">
        <v>4</v>
      </c>
      <c r="C202" s="95"/>
      <c r="D202" s="25"/>
      <c r="E202" s="25"/>
      <c r="F202" s="25"/>
      <c r="G202" s="26"/>
      <c r="H202" s="26"/>
      <c r="I202" s="85">
        <f t="shared" ref="I202:I218" si="56">+G202+H202</f>
        <v>0</v>
      </c>
      <c r="J202" s="86">
        <f t="shared" ref="J202:J218" si="57">+TRUNC(I202/2/$I$197,5)</f>
        <v>0</v>
      </c>
      <c r="K202" s="87">
        <f t="shared" ref="K202:K218" si="58">IFERROR(RANK(I202,$I$199:$I$218,0),"")</f>
        <v>2</v>
      </c>
    </row>
    <row r="203" spans="1:31" hidden="1" x14ac:dyDescent="0.25">
      <c r="A203" s="37">
        <f t="shared" si="54"/>
        <v>2</v>
      </c>
      <c r="B203" s="129">
        <v>5</v>
      </c>
      <c r="C203" s="95"/>
      <c r="D203" s="25"/>
      <c r="E203" s="25"/>
      <c r="F203" s="25"/>
      <c r="G203" s="26"/>
      <c r="H203" s="26"/>
      <c r="I203" s="85">
        <f t="shared" si="56"/>
        <v>0</v>
      </c>
      <c r="J203" s="86">
        <f t="shared" si="57"/>
        <v>0</v>
      </c>
      <c r="K203" s="87">
        <f t="shared" si="58"/>
        <v>2</v>
      </c>
    </row>
    <row r="204" spans="1:31" hidden="1" x14ac:dyDescent="0.25">
      <c r="A204" s="37">
        <f t="shared" si="54"/>
        <v>2</v>
      </c>
      <c r="B204" s="129">
        <v>6</v>
      </c>
      <c r="C204" s="95"/>
      <c r="D204" s="25"/>
      <c r="E204" s="25"/>
      <c r="F204" s="25"/>
      <c r="G204" s="26"/>
      <c r="H204" s="26"/>
      <c r="I204" s="85">
        <f t="shared" si="56"/>
        <v>0</v>
      </c>
      <c r="J204" s="86">
        <f t="shared" si="57"/>
        <v>0</v>
      </c>
      <c r="K204" s="87">
        <f t="shared" si="58"/>
        <v>2</v>
      </c>
    </row>
    <row r="205" spans="1:31" hidden="1" x14ac:dyDescent="0.25">
      <c r="A205" s="37">
        <f t="shared" si="54"/>
        <v>2</v>
      </c>
      <c r="B205" s="129">
        <v>7</v>
      </c>
      <c r="C205" s="95"/>
      <c r="D205" s="25"/>
      <c r="E205" s="25"/>
      <c r="F205" s="25"/>
      <c r="G205" s="26"/>
      <c r="H205" s="26"/>
      <c r="I205" s="85">
        <f t="shared" si="56"/>
        <v>0</v>
      </c>
      <c r="J205" s="86">
        <f t="shared" si="57"/>
        <v>0</v>
      </c>
      <c r="K205" s="87">
        <f t="shared" si="58"/>
        <v>2</v>
      </c>
    </row>
    <row r="206" spans="1:31" hidden="1" x14ac:dyDescent="0.25">
      <c r="A206" s="37">
        <f t="shared" si="54"/>
        <v>2</v>
      </c>
      <c r="B206" s="129">
        <v>8</v>
      </c>
      <c r="C206" s="95"/>
      <c r="D206" s="25"/>
      <c r="E206" s="25"/>
      <c r="F206" s="25"/>
      <c r="G206" s="26"/>
      <c r="H206" s="26"/>
      <c r="I206" s="85">
        <f t="shared" si="56"/>
        <v>0</v>
      </c>
      <c r="J206" s="86">
        <f t="shared" si="57"/>
        <v>0</v>
      </c>
      <c r="K206" s="87">
        <f t="shared" si="58"/>
        <v>2</v>
      </c>
    </row>
    <row r="207" spans="1:31" hidden="1" x14ac:dyDescent="0.25">
      <c r="A207" s="37">
        <f t="shared" ref="A207:A227" si="59">K207</f>
        <v>2</v>
      </c>
      <c r="B207" s="129">
        <v>9</v>
      </c>
      <c r="C207" s="95"/>
      <c r="D207" s="25"/>
      <c r="E207" s="25"/>
      <c r="F207" s="25"/>
      <c r="G207" s="26"/>
      <c r="H207" s="26"/>
      <c r="I207" s="85">
        <f t="shared" si="56"/>
        <v>0</v>
      </c>
      <c r="J207" s="86">
        <f t="shared" si="57"/>
        <v>0</v>
      </c>
      <c r="K207" s="87">
        <f t="shared" si="58"/>
        <v>2</v>
      </c>
    </row>
    <row r="208" spans="1:31" hidden="1" x14ac:dyDescent="0.25">
      <c r="A208" s="37">
        <f t="shared" si="59"/>
        <v>2</v>
      </c>
      <c r="B208" s="129">
        <v>10</v>
      </c>
      <c r="C208" s="95"/>
      <c r="D208" s="25"/>
      <c r="E208" s="25"/>
      <c r="F208" s="25"/>
      <c r="G208" s="26"/>
      <c r="H208" s="26"/>
      <c r="I208" s="85">
        <f t="shared" si="56"/>
        <v>0</v>
      </c>
      <c r="J208" s="86">
        <f t="shared" si="57"/>
        <v>0</v>
      </c>
      <c r="K208" s="87">
        <f t="shared" si="58"/>
        <v>2</v>
      </c>
    </row>
    <row r="209" spans="1:12" hidden="1" x14ac:dyDescent="0.25">
      <c r="A209" s="37">
        <f t="shared" si="59"/>
        <v>2</v>
      </c>
      <c r="B209" s="129">
        <v>11</v>
      </c>
      <c r="C209" s="95"/>
      <c r="D209" s="25"/>
      <c r="E209" s="25"/>
      <c r="F209" s="25"/>
      <c r="G209" s="26"/>
      <c r="H209" s="26"/>
      <c r="I209" s="85">
        <f t="shared" si="56"/>
        <v>0</v>
      </c>
      <c r="J209" s="86">
        <f t="shared" si="57"/>
        <v>0</v>
      </c>
      <c r="K209" s="87">
        <f t="shared" si="58"/>
        <v>2</v>
      </c>
    </row>
    <row r="210" spans="1:12" hidden="1" x14ac:dyDescent="0.25">
      <c r="A210" s="37">
        <f t="shared" si="59"/>
        <v>2</v>
      </c>
      <c r="B210" s="129">
        <v>12</v>
      </c>
      <c r="C210" s="95"/>
      <c r="D210" s="25"/>
      <c r="E210" s="25"/>
      <c r="F210" s="25"/>
      <c r="G210" s="26"/>
      <c r="H210" s="26"/>
      <c r="I210" s="85">
        <f t="shared" si="56"/>
        <v>0</v>
      </c>
      <c r="J210" s="86">
        <f t="shared" si="57"/>
        <v>0</v>
      </c>
      <c r="K210" s="87">
        <f t="shared" si="58"/>
        <v>2</v>
      </c>
    </row>
    <row r="211" spans="1:12" hidden="1" x14ac:dyDescent="0.25">
      <c r="A211" s="37">
        <f t="shared" si="59"/>
        <v>2</v>
      </c>
      <c r="B211" s="129">
        <v>13</v>
      </c>
      <c r="C211" s="95"/>
      <c r="D211" s="25"/>
      <c r="E211" s="25"/>
      <c r="F211" s="25"/>
      <c r="G211" s="26"/>
      <c r="H211" s="26"/>
      <c r="I211" s="85">
        <f t="shared" si="56"/>
        <v>0</v>
      </c>
      <c r="J211" s="86">
        <f t="shared" si="57"/>
        <v>0</v>
      </c>
      <c r="K211" s="87">
        <f t="shared" si="58"/>
        <v>2</v>
      </c>
    </row>
    <row r="212" spans="1:12" hidden="1" x14ac:dyDescent="0.25">
      <c r="A212" s="37">
        <f t="shared" si="59"/>
        <v>2</v>
      </c>
      <c r="B212" s="129">
        <v>14</v>
      </c>
      <c r="C212" s="95"/>
      <c r="D212" s="25"/>
      <c r="E212" s="25"/>
      <c r="F212" s="25"/>
      <c r="G212" s="26"/>
      <c r="H212" s="26"/>
      <c r="I212" s="85">
        <f t="shared" si="56"/>
        <v>0</v>
      </c>
      <c r="J212" s="86">
        <f t="shared" si="57"/>
        <v>0</v>
      </c>
      <c r="K212" s="87">
        <f t="shared" si="58"/>
        <v>2</v>
      </c>
    </row>
    <row r="213" spans="1:12" hidden="1" x14ac:dyDescent="0.25">
      <c r="A213" s="37">
        <f t="shared" si="59"/>
        <v>2</v>
      </c>
      <c r="B213" s="129">
        <v>15</v>
      </c>
      <c r="C213" s="95"/>
      <c r="D213" s="25"/>
      <c r="E213" s="25"/>
      <c r="F213" s="25"/>
      <c r="G213" s="26"/>
      <c r="H213" s="26"/>
      <c r="I213" s="85">
        <f t="shared" si="56"/>
        <v>0</v>
      </c>
      <c r="J213" s="86">
        <f t="shared" si="57"/>
        <v>0</v>
      </c>
      <c r="K213" s="87">
        <f t="shared" si="58"/>
        <v>2</v>
      </c>
    </row>
    <row r="214" spans="1:12" hidden="1" x14ac:dyDescent="0.25">
      <c r="A214" s="37">
        <f t="shared" si="59"/>
        <v>2</v>
      </c>
      <c r="B214" s="129">
        <v>16</v>
      </c>
      <c r="C214" s="95"/>
      <c r="D214" s="25"/>
      <c r="E214" s="25"/>
      <c r="F214" s="25"/>
      <c r="G214" s="26"/>
      <c r="H214" s="26"/>
      <c r="I214" s="85">
        <f t="shared" si="56"/>
        <v>0</v>
      </c>
      <c r="J214" s="86">
        <f t="shared" si="57"/>
        <v>0</v>
      </c>
      <c r="K214" s="87">
        <f t="shared" si="58"/>
        <v>2</v>
      </c>
    </row>
    <row r="215" spans="1:12" hidden="1" x14ac:dyDescent="0.25">
      <c r="A215" s="37">
        <f t="shared" si="59"/>
        <v>2</v>
      </c>
      <c r="B215" s="129">
        <v>17</v>
      </c>
      <c r="C215" s="95"/>
      <c r="D215" s="25"/>
      <c r="E215" s="25"/>
      <c r="F215" s="25"/>
      <c r="G215" s="26"/>
      <c r="H215" s="26"/>
      <c r="I215" s="85">
        <f t="shared" si="56"/>
        <v>0</v>
      </c>
      <c r="J215" s="86">
        <f t="shared" si="57"/>
        <v>0</v>
      </c>
      <c r="K215" s="87">
        <f t="shared" si="58"/>
        <v>2</v>
      </c>
    </row>
    <row r="216" spans="1:12" hidden="1" x14ac:dyDescent="0.25">
      <c r="A216" s="37">
        <f t="shared" si="59"/>
        <v>2</v>
      </c>
      <c r="B216" s="129">
        <v>18</v>
      </c>
      <c r="C216" s="95"/>
      <c r="D216" s="25"/>
      <c r="E216" s="25"/>
      <c r="F216" s="25"/>
      <c r="G216" s="26"/>
      <c r="H216" s="26"/>
      <c r="I216" s="85">
        <f t="shared" si="56"/>
        <v>0</v>
      </c>
      <c r="J216" s="86">
        <f t="shared" si="57"/>
        <v>0</v>
      </c>
      <c r="K216" s="87">
        <f t="shared" si="58"/>
        <v>2</v>
      </c>
    </row>
    <row r="217" spans="1:12" hidden="1" x14ac:dyDescent="0.25">
      <c r="A217" s="37">
        <f t="shared" si="59"/>
        <v>2</v>
      </c>
      <c r="B217" s="129">
        <v>19</v>
      </c>
      <c r="C217" s="95"/>
      <c r="D217" s="25"/>
      <c r="E217" s="25"/>
      <c r="F217" s="25"/>
      <c r="G217" s="26"/>
      <c r="H217" s="26"/>
      <c r="I217" s="85">
        <f t="shared" si="56"/>
        <v>0</v>
      </c>
      <c r="J217" s="86">
        <f t="shared" si="57"/>
        <v>0</v>
      </c>
      <c r="K217" s="87">
        <f t="shared" si="58"/>
        <v>2</v>
      </c>
    </row>
    <row r="218" spans="1:12" ht="13.8" hidden="1" thickBot="1" x14ac:dyDescent="0.3">
      <c r="A218" s="37">
        <f t="shared" si="59"/>
        <v>2</v>
      </c>
      <c r="B218" s="129">
        <v>20</v>
      </c>
      <c r="C218" s="95"/>
      <c r="D218" s="69"/>
      <c r="E218" s="69"/>
      <c r="F218" s="25"/>
      <c r="G218" s="26"/>
      <c r="H218" s="26"/>
      <c r="I218" s="85">
        <f t="shared" si="56"/>
        <v>0</v>
      </c>
      <c r="J218" s="86">
        <f t="shared" si="57"/>
        <v>0</v>
      </c>
      <c r="K218" s="87">
        <f t="shared" si="58"/>
        <v>2</v>
      </c>
    </row>
    <row r="219" spans="1:12" ht="16.2" hidden="1" thickTop="1" x14ac:dyDescent="0.3">
      <c r="A219" s="37" t="str">
        <f t="shared" si="59"/>
        <v>PLACE</v>
      </c>
      <c r="B219" s="129"/>
      <c r="C219" s="19"/>
      <c r="D219" s="70"/>
      <c r="E219" s="71"/>
      <c r="F219" s="36" t="s">
        <v>18</v>
      </c>
      <c r="G219" s="34" t="s">
        <v>19</v>
      </c>
      <c r="H219" s="34" t="s">
        <v>20</v>
      </c>
      <c r="I219" s="34" t="s">
        <v>6</v>
      </c>
      <c r="J219" s="117"/>
      <c r="K219" s="35" t="s">
        <v>8</v>
      </c>
    </row>
    <row r="220" spans="1:12" ht="15.6" hidden="1" x14ac:dyDescent="0.3">
      <c r="A220" s="37">
        <f t="shared" si="59"/>
        <v>1</v>
      </c>
      <c r="B220" s="129"/>
      <c r="D220" s="52"/>
      <c r="E220" s="72" t="s">
        <v>10</v>
      </c>
      <c r="F220" s="95"/>
      <c r="G220" s="49"/>
      <c r="H220" s="49"/>
      <c r="I220" s="104">
        <f t="shared" ref="I220:I221" si="60">+G220+H220</f>
        <v>0</v>
      </c>
      <c r="J220" s="86"/>
      <c r="K220" s="105">
        <v>1</v>
      </c>
    </row>
    <row r="221" spans="1:12" ht="15.6" hidden="1" x14ac:dyDescent="0.3">
      <c r="A221" s="37">
        <f t="shared" si="59"/>
        <v>2</v>
      </c>
      <c r="B221" s="129"/>
      <c r="C221" s="20"/>
      <c r="D221" s="52"/>
      <c r="E221" s="65"/>
      <c r="F221" s="95"/>
      <c r="G221" s="49"/>
      <c r="H221" s="49"/>
      <c r="I221" s="104">
        <f t="shared" si="60"/>
        <v>0</v>
      </c>
      <c r="J221" s="86"/>
      <c r="K221" s="105">
        <v>2</v>
      </c>
    </row>
    <row r="222" spans="1:12" ht="15.6" x14ac:dyDescent="0.3">
      <c r="C222" s="20"/>
      <c r="D222" s="45"/>
      <c r="E222" s="45"/>
      <c r="F222" s="45"/>
      <c r="G222" s="45"/>
      <c r="H222" s="45"/>
      <c r="I222" s="3"/>
      <c r="J222" s="118"/>
      <c r="K222" s="14"/>
    </row>
    <row r="223" spans="1:12" ht="24.6" hidden="1" x14ac:dyDescent="0.25">
      <c r="C223" s="737" t="s">
        <v>97</v>
      </c>
      <c r="D223" s="737"/>
      <c r="E223" s="737"/>
      <c r="F223" s="737"/>
      <c r="G223" s="737"/>
      <c r="H223" s="737"/>
      <c r="I223" s="737"/>
      <c r="J223" s="737"/>
      <c r="K223" s="737"/>
      <c r="L223" s="74"/>
    </row>
    <row r="224" spans="1:12" ht="12.75" hidden="1" customHeight="1" x14ac:dyDescent="0.25">
      <c r="C224" s="737"/>
      <c r="D224" s="737"/>
      <c r="E224" s="737"/>
      <c r="F224" s="737"/>
      <c r="G224" s="737"/>
      <c r="H224" s="737"/>
      <c r="I224" s="737"/>
      <c r="J224" s="737"/>
      <c r="K224" s="737"/>
      <c r="L224" s="75"/>
    </row>
    <row r="225" spans="1:11" ht="15.6" hidden="1" x14ac:dyDescent="0.3">
      <c r="C225" s="20"/>
      <c r="D225" s="45"/>
      <c r="E225" s="45"/>
      <c r="F225" s="45"/>
      <c r="G225" s="45"/>
      <c r="H225" s="45"/>
      <c r="I225" s="3"/>
      <c r="J225" s="118"/>
      <c r="K225" s="14"/>
    </row>
    <row r="226" spans="1:11" hidden="1" x14ac:dyDescent="0.25">
      <c r="A226" s="37">
        <f t="shared" si="59"/>
        <v>0</v>
      </c>
    </row>
    <row r="227" spans="1:11" ht="23.4" hidden="1" thickBot="1" x14ac:dyDescent="0.45">
      <c r="A227" s="37">
        <f t="shared" si="59"/>
        <v>0</v>
      </c>
      <c r="C227" s="27"/>
      <c r="D227" s="24"/>
      <c r="E227" s="23" t="str">
        <f>+'Index + Adults'!E34</f>
        <v>Para Equestrian Grade 1 (formerly Grade 1a)</v>
      </c>
      <c r="F227" s="16"/>
      <c r="G227" s="2" t="str">
        <f>+'Index + Adults'!H34</f>
        <v>Debi van Wyk</v>
      </c>
      <c r="H227" s="2" t="str">
        <f>+'Index + Adults'!I34</f>
        <v>Moya Truter</v>
      </c>
      <c r="I227" s="2" t="s">
        <v>15</v>
      </c>
      <c r="J227" s="115"/>
      <c r="K227" s="4"/>
    </row>
    <row r="228" spans="1:11" ht="18.600000000000001" hidden="1" thickTop="1" thickBot="1" x14ac:dyDescent="0.35">
      <c r="A228" s="37">
        <f t="shared" ref="A228:A234" si="61">K228</f>
        <v>0</v>
      </c>
      <c r="C228" s="5"/>
      <c r="D228" s="6"/>
      <c r="E228" s="17" t="str">
        <f>+'Index + Adults'!F34</f>
        <v>FEI Grade I Team Test 2017</v>
      </c>
      <c r="F228" s="7"/>
      <c r="G228" s="42" t="str">
        <f>+'Index + Adults'!J34</f>
        <v>C</v>
      </c>
      <c r="H228" s="43" t="str">
        <f>+'Index + Adults'!K34</f>
        <v>B</v>
      </c>
      <c r="I228" s="8">
        <f>+'Index + Adults'!G34</f>
        <v>280</v>
      </c>
      <c r="J228" s="116"/>
      <c r="K228" s="9"/>
    </row>
    <row r="229" spans="1:11" ht="16.2" hidden="1" thickTop="1" x14ac:dyDescent="0.3">
      <c r="A229" s="37" t="str">
        <f t="shared" si="61"/>
        <v>PLACE</v>
      </c>
      <c r="C229" s="34" t="s">
        <v>0</v>
      </c>
      <c r="D229" s="34" t="s">
        <v>1</v>
      </c>
      <c r="E229" s="34" t="s">
        <v>2</v>
      </c>
      <c r="F229" s="34" t="s">
        <v>3</v>
      </c>
      <c r="G229" s="34" t="s">
        <v>4</v>
      </c>
      <c r="H229" s="34" t="s">
        <v>5</v>
      </c>
      <c r="I229" s="34" t="s">
        <v>6</v>
      </c>
      <c r="J229" s="117" t="s">
        <v>7</v>
      </c>
      <c r="K229" s="35" t="s">
        <v>8</v>
      </c>
    </row>
    <row r="230" spans="1:11" s="10" customFormat="1" ht="15.75" hidden="1" customHeight="1" x14ac:dyDescent="0.25">
      <c r="A230" s="37">
        <f t="shared" si="61"/>
        <v>1</v>
      </c>
      <c r="B230" s="128">
        <v>1</v>
      </c>
      <c r="C230" s="95"/>
      <c r="D230" s="51"/>
      <c r="E230" s="51"/>
      <c r="F230" s="51"/>
      <c r="G230" s="89"/>
      <c r="H230" s="89"/>
      <c r="I230" s="85">
        <f>+G230+H230</f>
        <v>0</v>
      </c>
      <c r="J230" s="86">
        <f>+TRUNC(I230/2/$I$228,5)</f>
        <v>0</v>
      </c>
      <c r="K230" s="87">
        <f>IFERROR(RANK(I230,$I$230:$I$234,0),"")</f>
        <v>1</v>
      </c>
    </row>
    <row r="231" spans="1:11" s="10" customFormat="1" ht="15.75" hidden="1" customHeight="1" x14ac:dyDescent="0.25">
      <c r="A231" s="37">
        <f t="shared" si="61"/>
        <v>1</v>
      </c>
      <c r="B231" s="128">
        <v>2</v>
      </c>
      <c r="C231" s="95"/>
      <c r="D231" s="51"/>
      <c r="E231" s="51"/>
      <c r="F231" s="51"/>
      <c r="G231" s="89"/>
      <c r="H231" s="89"/>
      <c r="I231" s="85">
        <f t="shared" ref="I231:I234" si="62">+G231+H231</f>
        <v>0</v>
      </c>
      <c r="J231" s="86">
        <f t="shared" ref="J231:J234" si="63">+TRUNC(I231/2/$I$228,5)</f>
        <v>0</v>
      </c>
      <c r="K231" s="87">
        <f>IFERROR(RANK(I231,$I$230:$I$234,0),"")</f>
        <v>1</v>
      </c>
    </row>
    <row r="232" spans="1:11" s="10" customFormat="1" ht="15.75" hidden="1" customHeight="1" x14ac:dyDescent="0.25">
      <c r="A232" s="37">
        <f t="shared" si="61"/>
        <v>1</v>
      </c>
      <c r="B232" s="128">
        <v>3</v>
      </c>
      <c r="C232" s="95"/>
      <c r="D232" s="51"/>
      <c r="E232" s="51"/>
      <c r="F232" s="51"/>
      <c r="G232" s="89"/>
      <c r="H232" s="89"/>
      <c r="I232" s="85">
        <f t="shared" si="62"/>
        <v>0</v>
      </c>
      <c r="J232" s="86">
        <f t="shared" si="63"/>
        <v>0</v>
      </c>
      <c r="K232" s="87">
        <f>IFERROR(RANK(I232,$I$230:$I$234,0),"")</f>
        <v>1</v>
      </c>
    </row>
    <row r="233" spans="1:11" s="10" customFormat="1" ht="15.75" hidden="1" customHeight="1" x14ac:dyDescent="0.25">
      <c r="A233" s="37">
        <f t="shared" si="61"/>
        <v>1</v>
      </c>
      <c r="B233" s="128">
        <v>4</v>
      </c>
      <c r="C233" s="95"/>
      <c r="D233" s="51"/>
      <c r="E233" s="51"/>
      <c r="F233" s="51"/>
      <c r="G233" s="89"/>
      <c r="H233" s="89"/>
      <c r="I233" s="85">
        <f t="shared" si="62"/>
        <v>0</v>
      </c>
      <c r="J233" s="86">
        <f t="shared" si="63"/>
        <v>0</v>
      </c>
      <c r="K233" s="87">
        <f>IFERROR(RANK(I233,$I$230:$I$234,0),"")</f>
        <v>1</v>
      </c>
    </row>
    <row r="234" spans="1:11" s="10" customFormat="1" ht="15.75" hidden="1" customHeight="1" thickBot="1" x14ac:dyDescent="0.3">
      <c r="A234" s="37">
        <f t="shared" si="61"/>
        <v>1</v>
      </c>
      <c r="B234" s="128">
        <v>5</v>
      </c>
      <c r="C234" s="95"/>
      <c r="D234" s="51"/>
      <c r="E234" s="51"/>
      <c r="F234" s="51"/>
      <c r="G234" s="89"/>
      <c r="H234" s="89"/>
      <c r="I234" s="85">
        <f t="shared" si="62"/>
        <v>0</v>
      </c>
      <c r="J234" s="86">
        <f t="shared" si="63"/>
        <v>0</v>
      </c>
      <c r="K234" s="87">
        <f>IFERROR(RANK(I234,$I$230:$I$234,0),"")</f>
        <v>1</v>
      </c>
    </row>
    <row r="235" spans="1:11" ht="16.2" hidden="1" thickTop="1" x14ac:dyDescent="0.3">
      <c r="A235" s="37" t="str">
        <f t="shared" ref="A235:A246" si="64">K235</f>
        <v>PLACE</v>
      </c>
      <c r="C235" s="19"/>
      <c r="D235" s="70"/>
      <c r="E235" s="71"/>
      <c r="F235" s="36" t="s">
        <v>18</v>
      </c>
      <c r="G235" s="34" t="s">
        <v>19</v>
      </c>
      <c r="H235" s="34" t="s">
        <v>20</v>
      </c>
      <c r="I235" s="34" t="s">
        <v>6</v>
      </c>
      <c r="J235" s="117"/>
      <c r="K235" s="35" t="s">
        <v>8</v>
      </c>
    </row>
    <row r="236" spans="1:11" ht="15.6" hidden="1" x14ac:dyDescent="0.3">
      <c r="A236" s="37">
        <f t="shared" si="64"/>
        <v>1</v>
      </c>
      <c r="D236" s="52"/>
      <c r="E236" s="72" t="s">
        <v>10</v>
      </c>
      <c r="F236" s="95"/>
      <c r="G236" s="49"/>
      <c r="H236" s="49"/>
      <c r="I236" s="104">
        <f t="shared" ref="I236:I237" si="65">+G236+H236</f>
        <v>0</v>
      </c>
      <c r="J236" s="86"/>
      <c r="K236" s="105">
        <v>1</v>
      </c>
    </row>
    <row r="237" spans="1:11" ht="15.6" hidden="1" x14ac:dyDescent="0.3">
      <c r="A237" s="37">
        <f t="shared" si="64"/>
        <v>2</v>
      </c>
      <c r="C237" s="20"/>
      <c r="D237" s="52"/>
      <c r="E237" s="65"/>
      <c r="F237" s="95"/>
      <c r="G237" s="49"/>
      <c r="H237" s="49"/>
      <c r="I237" s="104">
        <f t="shared" si="65"/>
        <v>0</v>
      </c>
      <c r="J237" s="86"/>
      <c r="K237" s="105">
        <v>2</v>
      </c>
    </row>
    <row r="238" spans="1:11" hidden="1" x14ac:dyDescent="0.25">
      <c r="A238" s="37">
        <f t="shared" si="64"/>
        <v>0</v>
      </c>
    </row>
    <row r="239" spans="1:11" ht="23.4" hidden="1" thickBot="1" x14ac:dyDescent="0.45">
      <c r="A239" s="37">
        <f t="shared" si="64"/>
        <v>0</v>
      </c>
      <c r="C239" s="27"/>
      <c r="D239" s="24"/>
      <c r="E239" s="23" t="str">
        <f>+'Index + Adults'!E35</f>
        <v>Para Equestrian Grade II (formerly Grade 1b)</v>
      </c>
      <c r="F239" s="16"/>
      <c r="G239" s="2" t="str">
        <f>+'Index + Adults'!H35</f>
        <v>Debi van Wyk</v>
      </c>
      <c r="H239" s="2" t="str">
        <f>+'Index + Adults'!I35</f>
        <v>Moya Truter</v>
      </c>
      <c r="I239" s="2" t="s">
        <v>15</v>
      </c>
      <c r="J239" s="115"/>
      <c r="K239" s="4"/>
    </row>
    <row r="240" spans="1:11" ht="18.600000000000001" hidden="1" thickTop="1" thickBot="1" x14ac:dyDescent="0.35">
      <c r="A240" s="37">
        <f t="shared" si="64"/>
        <v>0</v>
      </c>
      <c r="C240" s="5"/>
      <c r="D240" s="6"/>
      <c r="E240" s="17" t="str">
        <f>+'Index + Adults'!F35</f>
        <v>FEI Grade II Team Test 2017</v>
      </c>
      <c r="F240" s="7"/>
      <c r="G240" s="42" t="str">
        <f>+'Index + Adults'!J35</f>
        <v>C</v>
      </c>
      <c r="H240" s="43" t="str">
        <f>+'Index + Adults'!K35</f>
        <v>B</v>
      </c>
      <c r="I240" s="8">
        <f>+'Index + Adults'!G35</f>
        <v>330</v>
      </c>
      <c r="J240" s="116"/>
      <c r="K240" s="9"/>
    </row>
    <row r="241" spans="1:11" ht="16.2" hidden="1" thickTop="1" x14ac:dyDescent="0.3">
      <c r="A241" s="37" t="str">
        <f t="shared" si="64"/>
        <v>PLACE</v>
      </c>
      <c r="C241" s="34" t="s">
        <v>0</v>
      </c>
      <c r="D241" s="34" t="s">
        <v>1</v>
      </c>
      <c r="E241" s="34" t="s">
        <v>2</v>
      </c>
      <c r="F241" s="34" t="s">
        <v>3</v>
      </c>
      <c r="G241" s="34" t="s">
        <v>4</v>
      </c>
      <c r="H241" s="34" t="s">
        <v>5</v>
      </c>
      <c r="I241" s="34" t="s">
        <v>6</v>
      </c>
      <c r="J241" s="117" t="s">
        <v>7</v>
      </c>
      <c r="K241" s="35" t="s">
        <v>8</v>
      </c>
    </row>
    <row r="242" spans="1:11" s="10" customFormat="1" ht="15.75" hidden="1" customHeight="1" x14ac:dyDescent="0.25">
      <c r="A242" s="37">
        <f t="shared" si="64"/>
        <v>1</v>
      </c>
      <c r="B242" s="128">
        <v>1</v>
      </c>
      <c r="C242" s="95"/>
      <c r="D242" s="39"/>
      <c r="E242" s="39"/>
      <c r="F242" s="39"/>
      <c r="G242" s="89"/>
      <c r="H242" s="89"/>
      <c r="I242" s="85">
        <f>+G242+H242</f>
        <v>0</v>
      </c>
      <c r="J242" s="86">
        <f>+TRUNC(I242/2/$I$240,5)</f>
        <v>0</v>
      </c>
      <c r="K242" s="87">
        <f>IFERROR(RANK(I242,$I$242:$I$246,0),"")</f>
        <v>1</v>
      </c>
    </row>
    <row r="243" spans="1:11" hidden="1" x14ac:dyDescent="0.25">
      <c r="A243" s="37">
        <f t="shared" si="64"/>
        <v>1</v>
      </c>
      <c r="B243" s="128">
        <v>2</v>
      </c>
      <c r="C243" s="95"/>
      <c r="D243" s="25"/>
      <c r="E243" s="25"/>
      <c r="F243" s="25"/>
      <c r="G243" s="26"/>
      <c r="H243" s="26"/>
      <c r="I243" s="85">
        <f t="shared" ref="I243:I246" si="66">+G243+H243</f>
        <v>0</v>
      </c>
      <c r="J243" s="86">
        <f t="shared" ref="J243:J246" si="67">+TRUNC(I243/2/$I$240,5)</f>
        <v>0</v>
      </c>
      <c r="K243" s="87">
        <f t="shared" ref="K243:K246" si="68">IFERROR(RANK(I243,$I$242:$I$246,0),"")</f>
        <v>1</v>
      </c>
    </row>
    <row r="244" spans="1:11" hidden="1" x14ac:dyDescent="0.25">
      <c r="A244" s="37">
        <f t="shared" si="64"/>
        <v>1</v>
      </c>
      <c r="B244" s="128">
        <v>3</v>
      </c>
      <c r="C244" s="95"/>
      <c r="D244" s="25"/>
      <c r="E244" s="25"/>
      <c r="F244" s="25"/>
      <c r="G244" s="26"/>
      <c r="H244" s="26"/>
      <c r="I244" s="85">
        <f t="shared" si="66"/>
        <v>0</v>
      </c>
      <c r="J244" s="86">
        <f t="shared" si="67"/>
        <v>0</v>
      </c>
      <c r="K244" s="87">
        <f t="shared" si="68"/>
        <v>1</v>
      </c>
    </row>
    <row r="245" spans="1:11" hidden="1" x14ac:dyDescent="0.25">
      <c r="A245" s="37">
        <f t="shared" si="64"/>
        <v>1</v>
      </c>
      <c r="B245" s="128">
        <v>4</v>
      </c>
      <c r="C245" s="95"/>
      <c r="D245" s="25"/>
      <c r="E245" s="25"/>
      <c r="F245" s="25"/>
      <c r="G245" s="26"/>
      <c r="H245" s="26"/>
      <c r="I245" s="85">
        <f t="shared" si="66"/>
        <v>0</v>
      </c>
      <c r="J245" s="86">
        <f t="shared" si="67"/>
        <v>0</v>
      </c>
      <c r="K245" s="87">
        <f t="shared" si="68"/>
        <v>1</v>
      </c>
    </row>
    <row r="246" spans="1:11" ht="13.8" hidden="1" thickBot="1" x14ac:dyDescent="0.3">
      <c r="A246" s="37">
        <f t="shared" si="64"/>
        <v>1</v>
      </c>
      <c r="B246" s="128">
        <v>5</v>
      </c>
      <c r="C246" s="95"/>
      <c r="D246" s="69"/>
      <c r="E246" s="69"/>
      <c r="F246" s="25"/>
      <c r="G246" s="26"/>
      <c r="H246" s="26"/>
      <c r="I246" s="85">
        <f t="shared" si="66"/>
        <v>0</v>
      </c>
      <c r="J246" s="86">
        <f t="shared" si="67"/>
        <v>0</v>
      </c>
      <c r="K246" s="87">
        <f t="shared" si="68"/>
        <v>1</v>
      </c>
    </row>
    <row r="247" spans="1:11" ht="16.2" hidden="1" thickTop="1" x14ac:dyDescent="0.3">
      <c r="A247" s="37" t="str">
        <f t="shared" ref="A247:A258" si="69">K247</f>
        <v>PLACE</v>
      </c>
      <c r="C247" s="19"/>
      <c r="D247" s="70"/>
      <c r="E247" s="71"/>
      <c r="F247" s="36" t="s">
        <v>18</v>
      </c>
      <c r="G247" s="34" t="s">
        <v>19</v>
      </c>
      <c r="H247" s="34" t="s">
        <v>20</v>
      </c>
      <c r="I247" s="34" t="s">
        <v>6</v>
      </c>
      <c r="J247" s="117"/>
      <c r="K247" s="35" t="s">
        <v>8</v>
      </c>
    </row>
    <row r="248" spans="1:11" ht="15.6" hidden="1" x14ac:dyDescent="0.3">
      <c r="A248" s="37">
        <f t="shared" si="69"/>
        <v>1</v>
      </c>
      <c r="D248" s="52"/>
      <c r="E248" s="72" t="s">
        <v>10</v>
      </c>
      <c r="F248" s="95"/>
      <c r="G248" s="49"/>
      <c r="H248" s="49"/>
      <c r="I248" s="104">
        <f t="shared" ref="I248:I249" si="70">+G248+H248</f>
        <v>0</v>
      </c>
      <c r="J248" s="86"/>
      <c r="K248" s="105">
        <v>1</v>
      </c>
    </row>
    <row r="249" spans="1:11" ht="15.6" hidden="1" x14ac:dyDescent="0.3">
      <c r="A249" s="37">
        <f t="shared" si="69"/>
        <v>2</v>
      </c>
      <c r="C249" s="20"/>
      <c r="D249" s="52"/>
      <c r="E249" s="65"/>
      <c r="F249" s="95"/>
      <c r="G249" s="49"/>
      <c r="H249" s="49"/>
      <c r="I249" s="104">
        <f t="shared" si="70"/>
        <v>0</v>
      </c>
      <c r="J249" s="86"/>
      <c r="K249" s="105">
        <v>2</v>
      </c>
    </row>
    <row r="250" spans="1:11" hidden="1" x14ac:dyDescent="0.25">
      <c r="A250" s="37">
        <f t="shared" si="69"/>
        <v>0</v>
      </c>
    </row>
    <row r="251" spans="1:11" ht="23.4" hidden="1" thickBot="1" x14ac:dyDescent="0.45">
      <c r="A251" s="37">
        <f t="shared" si="69"/>
        <v>0</v>
      </c>
      <c r="C251" s="27"/>
      <c r="D251" s="24"/>
      <c r="E251" s="23" t="str">
        <f>+'Index + Adults'!E36</f>
        <v>Para Equestrian Grade III (formerly Grade II)</v>
      </c>
      <c r="F251" s="16"/>
      <c r="G251" s="2" t="str">
        <f>+'Index + Adults'!H36</f>
        <v>Debi van Wyk</v>
      </c>
      <c r="H251" s="2" t="str">
        <f>+'Index + Adults'!I36</f>
        <v>Moya Truter</v>
      </c>
      <c r="I251" s="2" t="s">
        <v>15</v>
      </c>
      <c r="J251" s="115"/>
      <c r="K251" s="4"/>
    </row>
    <row r="252" spans="1:11" ht="18.600000000000001" hidden="1" thickTop="1" thickBot="1" x14ac:dyDescent="0.35">
      <c r="A252" s="37">
        <f t="shared" si="69"/>
        <v>0</v>
      </c>
      <c r="C252" s="5"/>
      <c r="D252" s="6"/>
      <c r="E252" s="17" t="str">
        <f>+'Index + Adults'!F36</f>
        <v>FEI Grade III Team Test 2017</v>
      </c>
      <c r="F252" s="7"/>
      <c r="G252" s="42" t="str">
        <f>+'Index + Adults'!J36</f>
        <v>C</v>
      </c>
      <c r="H252" s="43" t="str">
        <f>+'Index + Adults'!K36</f>
        <v>B</v>
      </c>
      <c r="I252" s="8">
        <f>+'Index + Adults'!G36</f>
        <v>340</v>
      </c>
      <c r="J252" s="116"/>
      <c r="K252" s="9"/>
    </row>
    <row r="253" spans="1:11" ht="16.2" hidden="1" thickTop="1" x14ac:dyDescent="0.3">
      <c r="A253" s="37" t="str">
        <f t="shared" si="69"/>
        <v>PLACE</v>
      </c>
      <c r="C253" s="34" t="s">
        <v>0</v>
      </c>
      <c r="D253" s="34" t="s">
        <v>1</v>
      </c>
      <c r="E253" s="34" t="s">
        <v>2</v>
      </c>
      <c r="F253" s="34" t="s">
        <v>3</v>
      </c>
      <c r="G253" s="34" t="s">
        <v>4</v>
      </c>
      <c r="H253" s="34" t="s">
        <v>5</v>
      </c>
      <c r="I253" s="34" t="s">
        <v>6</v>
      </c>
      <c r="J253" s="117" t="s">
        <v>7</v>
      </c>
      <c r="K253" s="35" t="s">
        <v>8</v>
      </c>
    </row>
    <row r="254" spans="1:11" hidden="1" x14ac:dyDescent="0.25">
      <c r="A254" s="37">
        <f t="shared" si="69"/>
        <v>1</v>
      </c>
      <c r="B254" s="128">
        <v>1</v>
      </c>
      <c r="C254" s="95"/>
      <c r="D254" s="81"/>
      <c r="E254" s="81"/>
      <c r="F254" s="81"/>
      <c r="G254" s="76"/>
      <c r="H254" s="76"/>
      <c r="I254" s="79">
        <f>+G254+H254</f>
        <v>0</v>
      </c>
      <c r="J254" s="78">
        <f>+TRUNC(I254/2/$I$252,5)</f>
        <v>0</v>
      </c>
      <c r="K254" s="87">
        <f>IFERROR(RANK(I254,$I$254:$I$258,0),"")</f>
        <v>1</v>
      </c>
    </row>
    <row r="255" spans="1:11" hidden="1" x14ac:dyDescent="0.25">
      <c r="A255" s="37">
        <f t="shared" si="69"/>
        <v>1</v>
      </c>
      <c r="B255" s="128">
        <v>2</v>
      </c>
      <c r="C255" s="95"/>
      <c r="D255" s="25"/>
      <c r="E255" s="25"/>
      <c r="F255" s="25"/>
      <c r="G255" s="26"/>
      <c r="H255" s="26"/>
      <c r="I255" s="85">
        <f t="shared" ref="I255:I258" si="71">+G255+H255</f>
        <v>0</v>
      </c>
      <c r="J255" s="86">
        <f t="shared" ref="J255:J258" si="72">+TRUNC(I255/2/$I$252,5)</f>
        <v>0</v>
      </c>
      <c r="K255" s="87">
        <f t="shared" ref="K255:K258" si="73">IFERROR(RANK(I255,$I$254:$I$258,0),"")</f>
        <v>1</v>
      </c>
    </row>
    <row r="256" spans="1:11" hidden="1" x14ac:dyDescent="0.25">
      <c r="A256" s="37">
        <f t="shared" si="69"/>
        <v>1</v>
      </c>
      <c r="B256" s="128">
        <v>3</v>
      </c>
      <c r="C256" s="95"/>
      <c r="D256" s="25"/>
      <c r="E256" s="25"/>
      <c r="F256" s="25"/>
      <c r="G256" s="26"/>
      <c r="H256" s="26"/>
      <c r="I256" s="85">
        <f t="shared" si="71"/>
        <v>0</v>
      </c>
      <c r="J256" s="86">
        <f t="shared" si="72"/>
        <v>0</v>
      </c>
      <c r="K256" s="87">
        <f t="shared" si="73"/>
        <v>1</v>
      </c>
    </row>
    <row r="257" spans="1:11" hidden="1" x14ac:dyDescent="0.25">
      <c r="A257" s="37">
        <f t="shared" si="69"/>
        <v>1</v>
      </c>
      <c r="B257" s="128">
        <v>4</v>
      </c>
      <c r="C257" s="95"/>
      <c r="D257" s="25"/>
      <c r="E257" s="25"/>
      <c r="F257" s="25"/>
      <c r="G257" s="26"/>
      <c r="H257" s="26"/>
      <c r="I257" s="85">
        <f t="shared" si="71"/>
        <v>0</v>
      </c>
      <c r="J257" s="86">
        <f t="shared" si="72"/>
        <v>0</v>
      </c>
      <c r="K257" s="87">
        <f t="shared" si="73"/>
        <v>1</v>
      </c>
    </row>
    <row r="258" spans="1:11" ht="13.8" hidden="1" thickBot="1" x14ac:dyDescent="0.3">
      <c r="A258" s="37">
        <f t="shared" si="69"/>
        <v>1</v>
      </c>
      <c r="B258" s="128">
        <v>5</v>
      </c>
      <c r="C258" s="95"/>
      <c r="D258" s="69"/>
      <c r="E258" s="69"/>
      <c r="F258" s="25"/>
      <c r="G258" s="26"/>
      <c r="H258" s="26"/>
      <c r="I258" s="85">
        <f t="shared" si="71"/>
        <v>0</v>
      </c>
      <c r="J258" s="86">
        <f t="shared" si="72"/>
        <v>0</v>
      </c>
      <c r="K258" s="87">
        <f t="shared" si="73"/>
        <v>1</v>
      </c>
    </row>
    <row r="259" spans="1:11" ht="16.2" hidden="1" thickTop="1" x14ac:dyDescent="0.3">
      <c r="A259" s="37" t="str">
        <f t="shared" ref="A259:A270" si="74">K259</f>
        <v>PLACE</v>
      </c>
      <c r="C259" s="19"/>
      <c r="D259" s="70"/>
      <c r="E259" s="71"/>
      <c r="F259" s="36" t="s">
        <v>18</v>
      </c>
      <c r="G259" s="34" t="s">
        <v>19</v>
      </c>
      <c r="H259" s="34" t="s">
        <v>20</v>
      </c>
      <c r="I259" s="34" t="s">
        <v>6</v>
      </c>
      <c r="J259" s="117"/>
      <c r="K259" s="35" t="s">
        <v>8</v>
      </c>
    </row>
    <row r="260" spans="1:11" ht="15.6" hidden="1" x14ac:dyDescent="0.3">
      <c r="A260" s="37">
        <f t="shared" si="74"/>
        <v>1</v>
      </c>
      <c r="D260" s="52"/>
      <c r="E260" s="72" t="s">
        <v>10</v>
      </c>
      <c r="F260" s="95"/>
      <c r="G260" s="49"/>
      <c r="H260" s="49"/>
      <c r="I260" s="104">
        <f t="shared" ref="I260:I261" si="75">+G260+H260</f>
        <v>0</v>
      </c>
      <c r="J260" s="86"/>
      <c r="K260" s="105">
        <v>1</v>
      </c>
    </row>
    <row r="261" spans="1:11" ht="15.6" hidden="1" x14ac:dyDescent="0.3">
      <c r="A261" s="37">
        <f t="shared" si="74"/>
        <v>2</v>
      </c>
      <c r="C261" s="20"/>
      <c r="D261" s="52"/>
      <c r="E261" s="65"/>
      <c r="F261" s="95"/>
      <c r="G261" s="49"/>
      <c r="H261" s="49"/>
      <c r="I261" s="104">
        <f t="shared" si="75"/>
        <v>0</v>
      </c>
      <c r="J261" s="86"/>
      <c r="K261" s="105">
        <v>2</v>
      </c>
    </row>
    <row r="262" spans="1:11" hidden="1" x14ac:dyDescent="0.25">
      <c r="A262" s="37">
        <f t="shared" si="74"/>
        <v>0</v>
      </c>
    </row>
    <row r="263" spans="1:11" ht="23.4" hidden="1" thickBot="1" x14ac:dyDescent="0.45">
      <c r="A263" s="37">
        <f t="shared" si="74"/>
        <v>0</v>
      </c>
      <c r="C263" s="27"/>
      <c r="D263" s="24"/>
      <c r="E263" s="23" t="str">
        <f>+'Index + Adults'!E37</f>
        <v>Para Equestrian Grade IV (formerly Grade III)</v>
      </c>
      <c r="F263" s="16"/>
      <c r="G263" s="2" t="str">
        <f>+'Index + Adults'!H37</f>
        <v>Debi van Wyk</v>
      </c>
      <c r="H263" s="2" t="str">
        <f>+'Index + Adults'!I37</f>
        <v>Moya Truter</v>
      </c>
      <c r="I263" s="2" t="s">
        <v>15</v>
      </c>
      <c r="J263" s="115"/>
      <c r="K263" s="4"/>
    </row>
    <row r="264" spans="1:11" ht="18.600000000000001" hidden="1" thickTop="1" thickBot="1" x14ac:dyDescent="0.35">
      <c r="A264" s="37">
        <f t="shared" si="74"/>
        <v>0</v>
      </c>
      <c r="C264" s="5"/>
      <c r="D264" s="6"/>
      <c r="E264" s="17" t="str">
        <f>+'Index + Adults'!F37</f>
        <v>FEI Grade IV Team Test 2017</v>
      </c>
      <c r="F264" s="7"/>
      <c r="G264" s="42" t="str">
        <f>+'Index + Adults'!J37</f>
        <v>C</v>
      </c>
      <c r="H264" s="43" t="str">
        <f>+'Index + Adults'!K37</f>
        <v>B</v>
      </c>
      <c r="I264" s="8">
        <f>+'Index + Adults'!G37</f>
        <v>400</v>
      </c>
      <c r="J264" s="116"/>
      <c r="K264" s="9"/>
    </row>
    <row r="265" spans="1:11" ht="16.2" hidden="1" thickTop="1" x14ac:dyDescent="0.3">
      <c r="A265" s="37" t="str">
        <f t="shared" si="74"/>
        <v>PLACE</v>
      </c>
      <c r="C265" s="34" t="s">
        <v>0</v>
      </c>
      <c r="D265" s="34" t="s">
        <v>1</v>
      </c>
      <c r="E265" s="34" t="s">
        <v>2</v>
      </c>
      <c r="F265" s="34" t="s">
        <v>3</v>
      </c>
      <c r="G265" s="34" t="s">
        <v>4</v>
      </c>
      <c r="H265" s="34" t="s">
        <v>5</v>
      </c>
      <c r="I265" s="34" t="s">
        <v>6</v>
      </c>
      <c r="J265" s="117" t="s">
        <v>7</v>
      </c>
      <c r="K265" s="35" t="s">
        <v>8</v>
      </c>
    </row>
    <row r="266" spans="1:11" ht="14.4" hidden="1" x14ac:dyDescent="0.3">
      <c r="C266" s="95"/>
      <c r="D266" s="39"/>
      <c r="E266" s="82"/>
      <c r="F266" s="39"/>
      <c r="G266" s="89"/>
      <c r="H266" s="89"/>
      <c r="I266" s="85"/>
      <c r="J266" s="86"/>
      <c r="K266" s="87"/>
    </row>
    <row r="267" spans="1:11" hidden="1" x14ac:dyDescent="0.25">
      <c r="A267" s="37">
        <f t="shared" si="74"/>
        <v>1</v>
      </c>
      <c r="B267" s="128">
        <v>2</v>
      </c>
      <c r="C267" s="95"/>
      <c r="D267" s="25"/>
      <c r="E267" s="25"/>
      <c r="F267" s="25"/>
      <c r="G267" s="26"/>
      <c r="H267" s="26"/>
      <c r="I267" s="85">
        <f t="shared" ref="I267:I270" si="76">+G267+H267</f>
        <v>0</v>
      </c>
      <c r="J267" s="86">
        <f t="shared" ref="J267:J270" si="77">+TRUNC(I267/2/$I$264,5)</f>
        <v>0</v>
      </c>
      <c r="K267" s="87">
        <f t="shared" ref="K267:K270" si="78">IFERROR(RANK(I267,$I$266:$I$270,0),"")</f>
        <v>1</v>
      </c>
    </row>
    <row r="268" spans="1:11" hidden="1" x14ac:dyDescent="0.25">
      <c r="A268" s="37">
        <f t="shared" si="74"/>
        <v>1</v>
      </c>
      <c r="B268" s="128">
        <v>3</v>
      </c>
      <c r="C268" s="95"/>
      <c r="D268" s="25"/>
      <c r="E268" s="25"/>
      <c r="F268" s="25"/>
      <c r="G268" s="26"/>
      <c r="H268" s="26"/>
      <c r="I268" s="85">
        <f t="shared" si="76"/>
        <v>0</v>
      </c>
      <c r="J268" s="86">
        <f t="shared" si="77"/>
        <v>0</v>
      </c>
      <c r="K268" s="87">
        <f t="shared" si="78"/>
        <v>1</v>
      </c>
    </row>
    <row r="269" spans="1:11" hidden="1" x14ac:dyDescent="0.25">
      <c r="A269" s="37">
        <f t="shared" si="74"/>
        <v>1</v>
      </c>
      <c r="B269" s="128">
        <v>4</v>
      </c>
      <c r="C269" s="95"/>
      <c r="D269" s="25"/>
      <c r="E269" s="25"/>
      <c r="F269" s="25"/>
      <c r="G269" s="26"/>
      <c r="H269" s="26"/>
      <c r="I269" s="85">
        <f t="shared" si="76"/>
        <v>0</v>
      </c>
      <c r="J269" s="86">
        <f t="shared" si="77"/>
        <v>0</v>
      </c>
      <c r="K269" s="87">
        <f t="shared" si="78"/>
        <v>1</v>
      </c>
    </row>
    <row r="270" spans="1:11" ht="13.8" hidden="1" thickBot="1" x14ac:dyDescent="0.3">
      <c r="A270" s="37">
        <f t="shared" si="74"/>
        <v>1</v>
      </c>
      <c r="B270" s="128">
        <v>5</v>
      </c>
      <c r="C270" s="95"/>
      <c r="D270" s="69"/>
      <c r="E270" s="69"/>
      <c r="F270" s="25"/>
      <c r="G270" s="26"/>
      <c r="H270" s="26"/>
      <c r="I270" s="85">
        <f t="shared" si="76"/>
        <v>0</v>
      </c>
      <c r="J270" s="86">
        <f t="shared" si="77"/>
        <v>0</v>
      </c>
      <c r="K270" s="87">
        <f t="shared" si="78"/>
        <v>1</v>
      </c>
    </row>
    <row r="271" spans="1:11" ht="16.2" hidden="1" thickTop="1" x14ac:dyDescent="0.3">
      <c r="A271" s="37" t="str">
        <f t="shared" ref="A271:A282" si="79">K271</f>
        <v>PLACE</v>
      </c>
      <c r="C271" s="19"/>
      <c r="D271" s="70"/>
      <c r="E271" s="71"/>
      <c r="F271" s="36" t="s">
        <v>18</v>
      </c>
      <c r="G271" s="34" t="s">
        <v>19</v>
      </c>
      <c r="H271" s="34" t="s">
        <v>20</v>
      </c>
      <c r="I271" s="34" t="s">
        <v>6</v>
      </c>
      <c r="J271" s="117"/>
      <c r="K271" s="35" t="s">
        <v>8</v>
      </c>
    </row>
    <row r="272" spans="1:11" ht="15.6" hidden="1" x14ac:dyDescent="0.3">
      <c r="A272" s="37">
        <f t="shared" si="79"/>
        <v>1</v>
      </c>
      <c r="D272" s="52"/>
      <c r="E272" s="72" t="s">
        <v>10</v>
      </c>
      <c r="F272" s="95"/>
      <c r="G272" s="49"/>
      <c r="H272" s="49"/>
      <c r="I272" s="104">
        <f t="shared" ref="I272:I273" si="80">+G272+H272</f>
        <v>0</v>
      </c>
      <c r="J272" s="86"/>
      <c r="K272" s="105">
        <v>1</v>
      </c>
    </row>
    <row r="273" spans="1:11" ht="15.6" hidden="1" x14ac:dyDescent="0.3">
      <c r="A273" s="37">
        <f t="shared" si="79"/>
        <v>2</v>
      </c>
      <c r="C273" s="20"/>
      <c r="D273" s="52"/>
      <c r="E273" s="65"/>
      <c r="F273" s="95"/>
      <c r="G273" s="49"/>
      <c r="H273" s="49"/>
      <c r="I273" s="104">
        <f t="shared" si="80"/>
        <v>0</v>
      </c>
      <c r="J273" s="86"/>
      <c r="K273" s="105">
        <v>2</v>
      </c>
    </row>
    <row r="274" spans="1:11" hidden="1" x14ac:dyDescent="0.25">
      <c r="A274" s="37">
        <f t="shared" si="79"/>
        <v>0</v>
      </c>
    </row>
    <row r="275" spans="1:11" ht="23.4" hidden="1" thickBot="1" x14ac:dyDescent="0.45">
      <c r="A275" s="37">
        <f t="shared" si="79"/>
        <v>0</v>
      </c>
      <c r="C275" s="27"/>
      <c r="D275" s="24"/>
      <c r="E275" s="23" t="str">
        <f>+'Index + Adults'!E38</f>
        <v>Para Equestrian Grade V (formerly Grade IV)</v>
      </c>
      <c r="F275" s="16"/>
      <c r="G275" s="2" t="str">
        <f>+'Index + Adults'!H38</f>
        <v>Debi van Wyk</v>
      </c>
      <c r="H275" s="2" t="str">
        <f>+'Index + Adults'!I38</f>
        <v>Moya Truter</v>
      </c>
      <c r="I275" s="2" t="s">
        <v>15</v>
      </c>
      <c r="J275" s="115"/>
      <c r="K275" s="4"/>
    </row>
    <row r="276" spans="1:11" ht="18.600000000000001" hidden="1" thickTop="1" thickBot="1" x14ac:dyDescent="0.35">
      <c r="A276" s="37">
        <f t="shared" si="79"/>
        <v>0</v>
      </c>
      <c r="C276" s="5"/>
      <c r="D276" s="6"/>
      <c r="E276" s="17" t="str">
        <f>+'Index + Adults'!F38</f>
        <v>FEI Grade V Team Test 2017</v>
      </c>
      <c r="F276" s="7"/>
      <c r="G276" s="42" t="str">
        <f>+'Index + Adults'!J38</f>
        <v>C</v>
      </c>
      <c r="H276" s="43" t="str">
        <f>+'Index + Adults'!K38</f>
        <v>B</v>
      </c>
      <c r="I276" s="8">
        <f>+'Index + Adults'!G38</f>
        <v>430</v>
      </c>
      <c r="J276" s="116"/>
      <c r="K276" s="9"/>
    </row>
    <row r="277" spans="1:11" ht="16.2" hidden="1" thickTop="1" x14ac:dyDescent="0.3">
      <c r="A277" s="37" t="str">
        <f t="shared" si="79"/>
        <v>PLACE</v>
      </c>
      <c r="C277" s="34" t="s">
        <v>0</v>
      </c>
      <c r="D277" s="34" t="s">
        <v>1</v>
      </c>
      <c r="E277" s="34" t="s">
        <v>2</v>
      </c>
      <c r="F277" s="34" t="s">
        <v>3</v>
      </c>
      <c r="G277" s="34" t="s">
        <v>4</v>
      </c>
      <c r="H277" s="34" t="s">
        <v>5</v>
      </c>
      <c r="I277" s="34" t="s">
        <v>6</v>
      </c>
      <c r="J277" s="117" t="s">
        <v>7</v>
      </c>
      <c r="K277" s="35" t="s">
        <v>8</v>
      </c>
    </row>
    <row r="278" spans="1:11" hidden="1" x14ac:dyDescent="0.25">
      <c r="A278" s="37">
        <f t="shared" si="79"/>
        <v>1</v>
      </c>
      <c r="B278" s="128">
        <v>1</v>
      </c>
      <c r="C278" s="95"/>
      <c r="D278" s="25"/>
      <c r="E278" s="25"/>
      <c r="F278" s="25"/>
      <c r="G278" s="26"/>
      <c r="H278" s="26"/>
      <c r="I278" s="85">
        <f>+G278+H278</f>
        <v>0</v>
      </c>
      <c r="J278" s="86">
        <f>+TRUNC(I278/2/$I$276,5)</f>
        <v>0</v>
      </c>
      <c r="K278" s="87">
        <f>IFERROR(RANK(I278,$I$278:$I$282,0),"")</f>
        <v>1</v>
      </c>
    </row>
    <row r="279" spans="1:11" hidden="1" x14ac:dyDescent="0.25">
      <c r="A279" s="37">
        <f t="shared" si="79"/>
        <v>1</v>
      </c>
      <c r="B279" s="128">
        <v>2</v>
      </c>
      <c r="C279" s="95"/>
      <c r="D279" s="25"/>
      <c r="E279" s="25"/>
      <c r="F279" s="25"/>
      <c r="G279" s="26"/>
      <c r="H279" s="26"/>
      <c r="I279" s="85">
        <f t="shared" ref="I279:I282" si="81">+G279+H279</f>
        <v>0</v>
      </c>
      <c r="J279" s="86">
        <f t="shared" ref="J279:J282" si="82">+TRUNC(I279/2/$I$276,5)</f>
        <v>0</v>
      </c>
      <c r="K279" s="87">
        <f t="shared" ref="K279:K282" si="83">IFERROR(RANK(I279,$I$278:$I$282,0),"")</f>
        <v>1</v>
      </c>
    </row>
    <row r="280" spans="1:11" hidden="1" x14ac:dyDescent="0.25">
      <c r="A280" s="37">
        <f t="shared" si="79"/>
        <v>1</v>
      </c>
      <c r="B280" s="128">
        <v>3</v>
      </c>
      <c r="C280" s="95"/>
      <c r="D280" s="25"/>
      <c r="E280" s="25"/>
      <c r="F280" s="25"/>
      <c r="G280" s="26"/>
      <c r="H280" s="26"/>
      <c r="I280" s="85">
        <f t="shared" si="81"/>
        <v>0</v>
      </c>
      <c r="J280" s="86">
        <f t="shared" si="82"/>
        <v>0</v>
      </c>
      <c r="K280" s="87">
        <f t="shared" si="83"/>
        <v>1</v>
      </c>
    </row>
    <row r="281" spans="1:11" hidden="1" x14ac:dyDescent="0.25">
      <c r="A281" s="37">
        <f t="shared" si="79"/>
        <v>1</v>
      </c>
      <c r="B281" s="128">
        <v>4</v>
      </c>
      <c r="C281" s="95"/>
      <c r="D281" s="25"/>
      <c r="E281" s="25"/>
      <c r="F281" s="25"/>
      <c r="G281" s="26"/>
      <c r="H281" s="26"/>
      <c r="I281" s="85">
        <f t="shared" si="81"/>
        <v>0</v>
      </c>
      <c r="J281" s="86">
        <f t="shared" si="82"/>
        <v>0</v>
      </c>
      <c r="K281" s="87">
        <f t="shared" si="83"/>
        <v>1</v>
      </c>
    </row>
    <row r="282" spans="1:11" ht="13.8" hidden="1" thickBot="1" x14ac:dyDescent="0.3">
      <c r="A282" s="37">
        <f t="shared" si="79"/>
        <v>1</v>
      </c>
      <c r="B282" s="128">
        <v>5</v>
      </c>
      <c r="C282" s="95"/>
      <c r="D282" s="69"/>
      <c r="E282" s="69"/>
      <c r="F282" s="25"/>
      <c r="G282" s="26"/>
      <c r="H282" s="26"/>
      <c r="I282" s="85">
        <f t="shared" si="81"/>
        <v>0</v>
      </c>
      <c r="J282" s="86">
        <f t="shared" si="82"/>
        <v>0</v>
      </c>
      <c r="K282" s="87">
        <f t="shared" si="83"/>
        <v>1</v>
      </c>
    </row>
    <row r="283" spans="1:11" ht="16.2" hidden="1" thickTop="1" x14ac:dyDescent="0.3">
      <c r="A283" s="37" t="str">
        <f t="shared" ref="A283:A287" si="84">K283</f>
        <v>PLACE</v>
      </c>
      <c r="C283" s="19"/>
      <c r="D283" s="70"/>
      <c r="E283" s="71"/>
      <c r="F283" s="36" t="s">
        <v>18</v>
      </c>
      <c r="G283" s="34" t="s">
        <v>19</v>
      </c>
      <c r="H283" s="34" t="s">
        <v>20</v>
      </c>
      <c r="I283" s="34" t="s">
        <v>6</v>
      </c>
      <c r="J283" s="117"/>
      <c r="K283" s="35" t="s">
        <v>8</v>
      </c>
    </row>
    <row r="284" spans="1:11" ht="15.6" hidden="1" x14ac:dyDescent="0.3">
      <c r="A284" s="37">
        <f t="shared" si="84"/>
        <v>1</v>
      </c>
      <c r="D284" s="52"/>
      <c r="E284" s="72" t="s">
        <v>10</v>
      </c>
      <c r="F284" s="95"/>
      <c r="G284" s="73"/>
      <c r="H284" s="73"/>
      <c r="I284" s="104">
        <f t="shared" ref="I284:I285" si="85">+G284+H284</f>
        <v>0</v>
      </c>
      <c r="J284" s="86"/>
      <c r="K284" s="105">
        <v>1</v>
      </c>
    </row>
    <row r="285" spans="1:11" ht="15.6" hidden="1" x14ac:dyDescent="0.3">
      <c r="A285" s="37">
        <f t="shared" si="84"/>
        <v>2</v>
      </c>
      <c r="C285" s="20"/>
      <c r="D285" s="52"/>
      <c r="E285" s="65"/>
      <c r="F285" s="95"/>
      <c r="G285" s="73"/>
      <c r="H285" s="73"/>
      <c r="I285" s="104">
        <f t="shared" si="85"/>
        <v>0</v>
      </c>
      <c r="J285" s="86"/>
      <c r="K285" s="105">
        <v>2</v>
      </c>
    </row>
    <row r="286" spans="1:11" ht="15.6" x14ac:dyDescent="0.3">
      <c r="A286" s="37">
        <f t="shared" si="84"/>
        <v>0</v>
      </c>
      <c r="C286" s="13"/>
      <c r="D286" s="12"/>
      <c r="E286" s="18"/>
      <c r="F286" s="15"/>
      <c r="G286" s="11"/>
      <c r="H286" s="3"/>
      <c r="I286" s="3"/>
      <c r="J286" s="118"/>
      <c r="K286" s="14"/>
    </row>
    <row r="287" spans="1:11" x14ac:dyDescent="0.25">
      <c r="A287" s="37">
        <f t="shared" si="84"/>
        <v>0</v>
      </c>
    </row>
  </sheetData>
  <sheetProtection insertRows="0" sort="0" autoFilter="0"/>
  <sortState xmlns:xlrd2="http://schemas.microsoft.com/office/spreadsheetml/2017/richdata2" ref="C118:K123">
    <sortCondition ref="K118:K123"/>
  </sortState>
  <mergeCells count="2">
    <mergeCell ref="C1:K1"/>
    <mergeCell ref="C223:K224"/>
  </mergeCells>
  <dataValidations count="1">
    <dataValidation type="list" allowBlank="1" showInputMessage="1" showErrorMessage="1" errorTitle="Not on the list" promptTitle="Select from Drop down list" sqref="C5 C44:C45 C146" xr:uid="{00000000-0002-0000-0200-000000000000}">
      <formula1>$AE$2:$AE$7</formula1>
    </dataValidation>
  </dataValidations>
  <pageMargins left="0.7" right="0.7" top="0.75" bottom="0.75" header="0.3" footer="0.3"/>
  <pageSetup paperSize="9" scale="50" fitToHeight="0" orientation="portrait" horizontalDpi="4294967293" verticalDpi="4294967293" r:id="rId1"/>
  <rowBreaks count="1" manualBreakCount="1">
    <brk id="141" min="2"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Not on the list" promptTitle="Select from Drop down list" xr:uid="{00000000-0002-0000-0200-000001000000}">
          <x14:formula1>
            <xm:f>'Index + Adults'!$AE$2:$AE$9</xm:f>
          </x14:formula1>
          <xm:sqref>F29:F33 C59:C66 C173:C191 C89:C107 C17:C27 C150:C164 C124:C137 C230:C234 C242:C246 C254:C258 C266:C270 C278:C282 F284:F285 F272:F273 F260:F261 F248:F249 F236:F237 F220:F221 F193:F194 F166:F167 F139:F140 F109:F113 F68:F73 C11:C12 C200:C218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B0F0"/>
    <pageSetUpPr fitToPage="1"/>
  </sheetPr>
  <dimension ref="A1:AB270"/>
  <sheetViews>
    <sheetView showGridLines="0" topLeftCell="B179" zoomScale="96" zoomScaleNormal="96" zoomScaleSheetLayoutView="85" workbookViewId="0">
      <selection activeCell="P46" sqref="P46"/>
    </sheetView>
  </sheetViews>
  <sheetFormatPr defaultColWidth="9.109375" defaultRowHeight="13.2" x14ac:dyDescent="0.25"/>
  <cols>
    <col min="1" max="1" width="0" style="1" hidden="1" customWidth="1"/>
    <col min="2" max="2" width="6.6640625" style="128" customWidth="1"/>
    <col min="3" max="3" width="12.109375" style="1" bestFit="1" customWidth="1"/>
    <col min="4" max="4" width="31" style="1" customWidth="1"/>
    <col min="5" max="5" width="32.88671875" style="1" customWidth="1"/>
    <col min="6" max="6" width="24" style="1" customWidth="1"/>
    <col min="7" max="7" width="14.33203125" style="2" bestFit="1" customWidth="1"/>
    <col min="8" max="8" width="14.44140625" style="2" customWidth="1"/>
    <col min="9" max="9" width="10.88671875" style="1" customWidth="1"/>
    <col min="10" max="10" width="10.6640625" style="114" customWidth="1"/>
    <col min="11" max="11" width="10.44140625" style="1" bestFit="1" customWidth="1"/>
    <col min="12" max="16384" width="9.109375" style="1"/>
  </cols>
  <sheetData>
    <row r="1" spans="1:11" ht="49.5" customHeight="1" x14ac:dyDescent="0.25">
      <c r="C1" s="736" t="str">
        <f>+'Index + Adults'!C1:L1</f>
        <v>2021 DSA NATIONAL CHALLENGE RESULTS - COMBINED</v>
      </c>
      <c r="D1" s="736"/>
      <c r="E1" s="736"/>
      <c r="F1" s="736"/>
      <c r="G1" s="736"/>
      <c r="H1" s="736"/>
      <c r="I1" s="736"/>
      <c r="J1" s="736"/>
      <c r="K1" s="736"/>
    </row>
    <row r="2" spans="1:11" s="22" customFormat="1" ht="15" customHeight="1" x14ac:dyDescent="0.25">
      <c r="B2" s="129"/>
      <c r="C2" s="21"/>
      <c r="D2" s="21"/>
      <c r="E2" s="21"/>
      <c r="F2" s="21"/>
      <c r="G2" s="21"/>
      <c r="H2" s="21"/>
      <c r="I2" s="21"/>
      <c r="J2" s="113"/>
      <c r="K2" s="21"/>
    </row>
    <row r="4" spans="1:11" ht="23.4" thickBot="1" x14ac:dyDescent="0.45">
      <c r="C4" s="27"/>
      <c r="D4" s="24"/>
      <c r="E4" s="23" t="str">
        <f>+'Index + Adults'!E20</f>
        <v>Childrens Prelim</v>
      </c>
      <c r="F4" s="16"/>
      <c r="G4" s="2" t="str">
        <f>+'Index + Adults'!H20</f>
        <v>Debi van Wyk</v>
      </c>
      <c r="H4" s="2" t="str">
        <f>+'Index + Adults'!I20</f>
        <v>Moya Truter</v>
      </c>
      <c r="I4" s="2" t="s">
        <v>15</v>
      </c>
      <c r="J4" s="115"/>
      <c r="K4" s="4"/>
    </row>
    <row r="5" spans="1:11" ht="18.600000000000001" thickTop="1" thickBot="1" x14ac:dyDescent="0.35">
      <c r="C5" s="5"/>
      <c r="D5" s="6"/>
      <c r="E5" s="40" t="str">
        <f>+'Index + Adults'!F20</f>
        <v>DSA Pony Rider Prelim Test 4  2020</v>
      </c>
      <c r="F5" s="7"/>
      <c r="G5" s="44" t="str">
        <f>+'Index + Adults'!J20</f>
        <v>C</v>
      </c>
      <c r="H5" s="43" t="str">
        <f>+'Index + Adults'!K20</f>
        <v>B</v>
      </c>
      <c r="I5" s="8">
        <f>+'Index + Adults'!G20</f>
        <v>180</v>
      </c>
      <c r="J5" s="116"/>
      <c r="K5" s="9"/>
    </row>
    <row r="6" spans="1:11" ht="16.2" thickTop="1" x14ac:dyDescent="0.3">
      <c r="C6" s="34" t="s">
        <v>0</v>
      </c>
      <c r="D6" s="34" t="s">
        <v>1</v>
      </c>
      <c r="E6" s="34" t="s">
        <v>2</v>
      </c>
      <c r="F6" s="34" t="s">
        <v>3</v>
      </c>
      <c r="G6" s="34" t="s">
        <v>4</v>
      </c>
      <c r="H6" s="34" t="s">
        <v>5</v>
      </c>
      <c r="I6" s="34" t="s">
        <v>6</v>
      </c>
      <c r="J6" s="117" t="s">
        <v>7</v>
      </c>
      <c r="K6" s="35" t="s">
        <v>8</v>
      </c>
    </row>
    <row r="7" spans="1:11" s="390" customFormat="1" ht="15" customHeight="1" x14ac:dyDescent="0.3">
      <c r="A7" s="1">
        <f>K7</f>
        <v>1</v>
      </c>
      <c r="B7" s="128">
        <v>2</v>
      </c>
      <c r="C7" s="137" t="s">
        <v>86</v>
      </c>
      <c r="D7" s="221" t="s">
        <v>795</v>
      </c>
      <c r="E7" s="136" t="s">
        <v>796</v>
      </c>
      <c r="F7" s="136" t="s">
        <v>796</v>
      </c>
      <c r="G7" s="367">
        <v>109</v>
      </c>
      <c r="H7" s="367">
        <v>105</v>
      </c>
      <c r="I7" s="155">
        <f>+G7+H7</f>
        <v>214</v>
      </c>
      <c r="J7" s="156">
        <f>+TRUNC(I7/2/$I$5,5)</f>
        <v>0.59443999999999997</v>
      </c>
      <c r="K7" s="468">
        <f>IFERROR(RANK(I7,$I$7:$I$36,0),"")</f>
        <v>1</v>
      </c>
    </row>
    <row r="8" spans="1:11" ht="12.75" customHeight="1" x14ac:dyDescent="0.3">
      <c r="A8" s="382">
        <f>K8</f>
        <v>2</v>
      </c>
      <c r="B8" s="389">
        <v>1</v>
      </c>
      <c r="C8" s="138" t="s">
        <v>88</v>
      </c>
      <c r="D8" s="368" t="s">
        <v>301</v>
      </c>
      <c r="E8" s="368" t="s">
        <v>302</v>
      </c>
      <c r="F8" s="368" t="s">
        <v>303</v>
      </c>
      <c r="G8" s="369">
        <v>97.5</v>
      </c>
      <c r="H8" s="369">
        <v>95.5</v>
      </c>
      <c r="I8" s="151">
        <f>+G8+H8</f>
        <v>193</v>
      </c>
      <c r="J8" s="152">
        <f>+TRUNC(I8/2/$I$5,5)</f>
        <v>0.53610999999999998</v>
      </c>
      <c r="K8" s="154">
        <f>IFERROR(RANK(I8,$I$7:$I$36,0),"")</f>
        <v>2</v>
      </c>
    </row>
    <row r="9" spans="1:11" s="10" customFormat="1" ht="12.75" hidden="1" customHeight="1" x14ac:dyDescent="0.3">
      <c r="A9" s="1">
        <f t="shared" ref="A9:A68" si="0">K9</f>
        <v>3</v>
      </c>
      <c r="B9" s="128">
        <v>3</v>
      </c>
      <c r="C9" s="95"/>
      <c r="D9" s="98"/>
      <c r="E9" s="99"/>
      <c r="F9" s="98"/>
      <c r="G9" s="90"/>
      <c r="H9" s="90"/>
      <c r="I9" s="85">
        <f>+G9+H9</f>
        <v>0</v>
      </c>
      <c r="J9" s="92">
        <f>+TRUNC(I9/2/$I$5,5)</f>
        <v>0</v>
      </c>
      <c r="K9" s="87">
        <f t="shared" ref="K9:K36" si="1">IFERROR(RANK(I9,$I$7:$I$36,0),"")</f>
        <v>3</v>
      </c>
    </row>
    <row r="10" spans="1:11" s="10" customFormat="1" hidden="1" x14ac:dyDescent="0.25">
      <c r="A10" s="1">
        <f t="shared" si="0"/>
        <v>3</v>
      </c>
      <c r="B10" s="128">
        <v>4</v>
      </c>
      <c r="C10" s="95"/>
      <c r="D10" s="96"/>
      <c r="E10" s="97"/>
      <c r="F10" s="97"/>
      <c r="G10" s="102"/>
      <c r="H10" s="102"/>
      <c r="I10" s="85">
        <f>+G10+H10</f>
        <v>0</v>
      </c>
      <c r="J10" s="92">
        <f>+TRUNC(I10/2/$I$5,5)</f>
        <v>0</v>
      </c>
      <c r="K10" s="87">
        <f t="shared" si="1"/>
        <v>3</v>
      </c>
    </row>
    <row r="11" spans="1:11" hidden="1" x14ac:dyDescent="0.25">
      <c r="A11" s="1">
        <f t="shared" si="0"/>
        <v>3</v>
      </c>
      <c r="B11" s="128">
        <v>5</v>
      </c>
      <c r="C11" s="95"/>
      <c r="D11" s="25"/>
      <c r="E11" s="25"/>
      <c r="F11" s="25"/>
      <c r="G11" s="48"/>
      <c r="H11" s="48"/>
      <c r="I11" s="85">
        <f t="shared" ref="I11:I36" si="2">+G11+H11</f>
        <v>0</v>
      </c>
      <c r="J11" s="86">
        <f t="shared" ref="J11:J36" si="3">+TRUNC(I11/2/$I$5,5)</f>
        <v>0</v>
      </c>
      <c r="K11" s="87">
        <f t="shared" si="1"/>
        <v>3</v>
      </c>
    </row>
    <row r="12" spans="1:11" hidden="1" x14ac:dyDescent="0.25">
      <c r="A12" s="1">
        <f t="shared" si="0"/>
        <v>3</v>
      </c>
      <c r="B12" s="128">
        <v>6</v>
      </c>
      <c r="C12" s="95"/>
      <c r="D12" s="25"/>
      <c r="E12" s="25"/>
      <c r="F12" s="25"/>
      <c r="G12" s="48"/>
      <c r="H12" s="48"/>
      <c r="I12" s="85">
        <f t="shared" si="2"/>
        <v>0</v>
      </c>
      <c r="J12" s="86">
        <f t="shared" si="3"/>
        <v>0</v>
      </c>
      <c r="K12" s="87">
        <f t="shared" si="1"/>
        <v>3</v>
      </c>
    </row>
    <row r="13" spans="1:11" hidden="1" x14ac:dyDescent="0.25">
      <c r="A13" s="1">
        <f t="shared" si="0"/>
        <v>3</v>
      </c>
      <c r="B13" s="128">
        <v>7</v>
      </c>
      <c r="C13" s="95"/>
      <c r="D13" s="25"/>
      <c r="E13" s="47"/>
      <c r="F13" s="25"/>
      <c r="G13" s="48"/>
      <c r="H13" s="48"/>
      <c r="I13" s="85">
        <f t="shared" si="2"/>
        <v>0</v>
      </c>
      <c r="J13" s="86">
        <f t="shared" si="3"/>
        <v>0</v>
      </c>
      <c r="K13" s="87">
        <f t="shared" si="1"/>
        <v>3</v>
      </c>
    </row>
    <row r="14" spans="1:11" hidden="1" x14ac:dyDescent="0.25">
      <c r="A14" s="1">
        <f t="shared" si="0"/>
        <v>3</v>
      </c>
      <c r="B14" s="128">
        <v>8</v>
      </c>
      <c r="C14" s="95"/>
      <c r="D14" s="25"/>
      <c r="E14" s="25"/>
      <c r="F14" s="25"/>
      <c r="G14" s="48"/>
      <c r="H14" s="48"/>
      <c r="I14" s="85">
        <f t="shared" si="2"/>
        <v>0</v>
      </c>
      <c r="J14" s="86">
        <f t="shared" si="3"/>
        <v>0</v>
      </c>
      <c r="K14" s="87">
        <f t="shared" si="1"/>
        <v>3</v>
      </c>
    </row>
    <row r="15" spans="1:11" hidden="1" x14ac:dyDescent="0.25">
      <c r="A15" s="1">
        <f t="shared" si="0"/>
        <v>3</v>
      </c>
      <c r="B15" s="128">
        <v>9</v>
      </c>
      <c r="C15" s="95"/>
      <c r="D15" s="25"/>
      <c r="E15" s="25"/>
      <c r="F15" s="25"/>
      <c r="G15" s="48"/>
      <c r="H15" s="48"/>
      <c r="I15" s="85">
        <f t="shared" si="2"/>
        <v>0</v>
      </c>
      <c r="J15" s="86">
        <f t="shared" si="3"/>
        <v>0</v>
      </c>
      <c r="K15" s="87">
        <f t="shared" si="1"/>
        <v>3</v>
      </c>
    </row>
    <row r="16" spans="1:11" hidden="1" x14ac:dyDescent="0.25">
      <c r="A16" s="1">
        <f t="shared" si="0"/>
        <v>3</v>
      </c>
      <c r="B16" s="128">
        <v>10</v>
      </c>
      <c r="C16" s="95"/>
      <c r="D16" s="25"/>
      <c r="E16" s="25"/>
      <c r="F16" s="25"/>
      <c r="G16" s="48"/>
      <c r="H16" s="48"/>
      <c r="I16" s="85">
        <f t="shared" si="2"/>
        <v>0</v>
      </c>
      <c r="J16" s="86">
        <f t="shared" si="3"/>
        <v>0</v>
      </c>
      <c r="K16" s="87">
        <f t="shared" si="1"/>
        <v>3</v>
      </c>
    </row>
    <row r="17" spans="1:11" hidden="1" x14ac:dyDescent="0.25">
      <c r="A17" s="1">
        <f t="shared" si="0"/>
        <v>3</v>
      </c>
      <c r="B17" s="128">
        <v>11</v>
      </c>
      <c r="C17" s="95"/>
      <c r="D17" s="25"/>
      <c r="E17" s="25"/>
      <c r="F17" s="25"/>
      <c r="G17" s="48"/>
      <c r="H17" s="48"/>
      <c r="I17" s="85">
        <f t="shared" si="2"/>
        <v>0</v>
      </c>
      <c r="J17" s="86">
        <f t="shared" si="3"/>
        <v>0</v>
      </c>
      <c r="K17" s="87">
        <f t="shared" si="1"/>
        <v>3</v>
      </c>
    </row>
    <row r="18" spans="1:11" hidden="1" x14ac:dyDescent="0.25">
      <c r="A18" s="1">
        <f t="shared" si="0"/>
        <v>3</v>
      </c>
      <c r="B18" s="128">
        <v>12</v>
      </c>
      <c r="C18" s="95"/>
      <c r="D18" s="25"/>
      <c r="E18" s="25"/>
      <c r="F18" s="25"/>
      <c r="G18" s="48"/>
      <c r="H18" s="48"/>
      <c r="I18" s="85">
        <f t="shared" si="2"/>
        <v>0</v>
      </c>
      <c r="J18" s="86">
        <f t="shared" si="3"/>
        <v>0</v>
      </c>
      <c r="K18" s="87">
        <f t="shared" si="1"/>
        <v>3</v>
      </c>
    </row>
    <row r="19" spans="1:11" hidden="1" x14ac:dyDescent="0.25">
      <c r="A19" s="1">
        <f t="shared" si="0"/>
        <v>3</v>
      </c>
      <c r="B19" s="128">
        <v>13</v>
      </c>
      <c r="C19" s="95"/>
      <c r="D19" s="25"/>
      <c r="E19" s="25"/>
      <c r="F19" s="25"/>
      <c r="G19" s="48"/>
      <c r="H19" s="48"/>
      <c r="I19" s="85">
        <f t="shared" si="2"/>
        <v>0</v>
      </c>
      <c r="J19" s="86">
        <f t="shared" si="3"/>
        <v>0</v>
      </c>
      <c r="K19" s="87">
        <f t="shared" si="1"/>
        <v>3</v>
      </c>
    </row>
    <row r="20" spans="1:11" hidden="1" x14ac:dyDescent="0.25">
      <c r="A20" s="1">
        <f t="shared" si="0"/>
        <v>3</v>
      </c>
      <c r="B20" s="128">
        <v>14</v>
      </c>
      <c r="C20" s="95"/>
      <c r="D20" s="25"/>
      <c r="E20" s="25"/>
      <c r="F20" s="25"/>
      <c r="G20" s="48"/>
      <c r="H20" s="48"/>
      <c r="I20" s="85">
        <f t="shared" si="2"/>
        <v>0</v>
      </c>
      <c r="J20" s="86">
        <f t="shared" si="3"/>
        <v>0</v>
      </c>
      <c r="K20" s="87">
        <f t="shared" si="1"/>
        <v>3</v>
      </c>
    </row>
    <row r="21" spans="1:11" hidden="1" x14ac:dyDescent="0.25">
      <c r="A21" s="1">
        <f t="shared" si="0"/>
        <v>3</v>
      </c>
      <c r="B21" s="128">
        <v>15</v>
      </c>
      <c r="C21" s="95"/>
      <c r="D21" s="25"/>
      <c r="E21" s="25"/>
      <c r="F21" s="25"/>
      <c r="G21" s="48"/>
      <c r="H21" s="48"/>
      <c r="I21" s="85">
        <f t="shared" si="2"/>
        <v>0</v>
      </c>
      <c r="J21" s="86">
        <f t="shared" si="3"/>
        <v>0</v>
      </c>
      <c r="K21" s="87">
        <f t="shared" si="1"/>
        <v>3</v>
      </c>
    </row>
    <row r="22" spans="1:11" hidden="1" x14ac:dyDescent="0.25">
      <c r="A22" s="1">
        <f t="shared" si="0"/>
        <v>3</v>
      </c>
      <c r="B22" s="128">
        <v>16</v>
      </c>
      <c r="C22" s="95"/>
      <c r="D22" s="25"/>
      <c r="E22" s="25"/>
      <c r="F22" s="25"/>
      <c r="G22" s="48"/>
      <c r="H22" s="48"/>
      <c r="I22" s="85">
        <f t="shared" si="2"/>
        <v>0</v>
      </c>
      <c r="J22" s="86">
        <f t="shared" si="3"/>
        <v>0</v>
      </c>
      <c r="K22" s="87">
        <f t="shared" si="1"/>
        <v>3</v>
      </c>
    </row>
    <row r="23" spans="1:11" hidden="1" x14ac:dyDescent="0.25">
      <c r="A23" s="1">
        <f t="shared" si="0"/>
        <v>3</v>
      </c>
      <c r="B23" s="128">
        <v>17</v>
      </c>
      <c r="C23" s="95"/>
      <c r="D23" s="25"/>
      <c r="E23" s="25"/>
      <c r="F23" s="25"/>
      <c r="G23" s="48"/>
      <c r="H23" s="48"/>
      <c r="I23" s="85">
        <f t="shared" si="2"/>
        <v>0</v>
      </c>
      <c r="J23" s="86">
        <f t="shared" si="3"/>
        <v>0</v>
      </c>
      <c r="K23" s="87">
        <f t="shared" si="1"/>
        <v>3</v>
      </c>
    </row>
    <row r="24" spans="1:11" hidden="1" x14ac:dyDescent="0.25">
      <c r="A24" s="1">
        <f t="shared" si="0"/>
        <v>3</v>
      </c>
      <c r="B24" s="128">
        <v>18</v>
      </c>
      <c r="C24" s="95"/>
      <c r="D24" s="25"/>
      <c r="E24" s="25"/>
      <c r="F24" s="25"/>
      <c r="G24" s="48"/>
      <c r="H24" s="48"/>
      <c r="I24" s="85">
        <f t="shared" si="2"/>
        <v>0</v>
      </c>
      <c r="J24" s="86">
        <f t="shared" si="3"/>
        <v>0</v>
      </c>
      <c r="K24" s="87">
        <f t="shared" si="1"/>
        <v>3</v>
      </c>
    </row>
    <row r="25" spans="1:11" hidden="1" x14ac:dyDescent="0.25">
      <c r="A25" s="1">
        <f t="shared" si="0"/>
        <v>3</v>
      </c>
      <c r="B25" s="128">
        <v>19</v>
      </c>
      <c r="C25" s="95"/>
      <c r="D25" s="25"/>
      <c r="E25" s="25"/>
      <c r="F25" s="25"/>
      <c r="G25" s="48"/>
      <c r="H25" s="48"/>
      <c r="I25" s="85">
        <f t="shared" si="2"/>
        <v>0</v>
      </c>
      <c r="J25" s="86">
        <f t="shared" si="3"/>
        <v>0</v>
      </c>
      <c r="K25" s="87">
        <f t="shared" si="1"/>
        <v>3</v>
      </c>
    </row>
    <row r="26" spans="1:11" hidden="1" x14ac:dyDescent="0.25">
      <c r="A26" s="1">
        <f t="shared" si="0"/>
        <v>3</v>
      </c>
      <c r="B26" s="128">
        <v>20</v>
      </c>
      <c r="C26" s="95"/>
      <c r="D26" s="25"/>
      <c r="E26" s="25"/>
      <c r="F26" s="25"/>
      <c r="G26" s="48"/>
      <c r="H26" s="48"/>
      <c r="I26" s="85">
        <f t="shared" si="2"/>
        <v>0</v>
      </c>
      <c r="J26" s="86">
        <f t="shared" si="3"/>
        <v>0</v>
      </c>
      <c r="K26" s="87">
        <f t="shared" si="1"/>
        <v>3</v>
      </c>
    </row>
    <row r="27" spans="1:11" hidden="1" x14ac:dyDescent="0.25">
      <c r="A27" s="1">
        <f t="shared" si="0"/>
        <v>3</v>
      </c>
      <c r="B27" s="128">
        <v>21</v>
      </c>
      <c r="C27" s="95"/>
      <c r="D27" s="25"/>
      <c r="E27" s="25"/>
      <c r="F27" s="25"/>
      <c r="G27" s="48"/>
      <c r="H27" s="48"/>
      <c r="I27" s="85">
        <f t="shared" si="2"/>
        <v>0</v>
      </c>
      <c r="J27" s="86">
        <f t="shared" si="3"/>
        <v>0</v>
      </c>
      <c r="K27" s="87">
        <f t="shared" si="1"/>
        <v>3</v>
      </c>
    </row>
    <row r="28" spans="1:11" hidden="1" x14ac:dyDescent="0.25">
      <c r="A28" s="1">
        <f t="shared" si="0"/>
        <v>3</v>
      </c>
      <c r="B28" s="128">
        <v>22</v>
      </c>
      <c r="C28" s="95"/>
      <c r="D28" s="25"/>
      <c r="E28" s="25"/>
      <c r="F28" s="25"/>
      <c r="G28" s="48"/>
      <c r="H28" s="48"/>
      <c r="I28" s="85">
        <f t="shared" si="2"/>
        <v>0</v>
      </c>
      <c r="J28" s="86">
        <f t="shared" si="3"/>
        <v>0</v>
      </c>
      <c r="K28" s="87">
        <f t="shared" si="1"/>
        <v>3</v>
      </c>
    </row>
    <row r="29" spans="1:11" hidden="1" x14ac:dyDescent="0.25">
      <c r="A29" s="1">
        <f t="shared" si="0"/>
        <v>3</v>
      </c>
      <c r="B29" s="128">
        <v>23</v>
      </c>
      <c r="C29" s="95"/>
      <c r="D29" s="25"/>
      <c r="E29" s="25"/>
      <c r="F29" s="25"/>
      <c r="G29" s="48"/>
      <c r="H29" s="48"/>
      <c r="I29" s="85">
        <f t="shared" si="2"/>
        <v>0</v>
      </c>
      <c r="J29" s="86">
        <f t="shared" si="3"/>
        <v>0</v>
      </c>
      <c r="K29" s="87">
        <f t="shared" si="1"/>
        <v>3</v>
      </c>
    </row>
    <row r="30" spans="1:11" hidden="1" x14ac:dyDescent="0.25">
      <c r="A30" s="1">
        <f t="shared" si="0"/>
        <v>3</v>
      </c>
      <c r="B30" s="128">
        <v>24</v>
      </c>
      <c r="C30" s="95"/>
      <c r="D30" s="25"/>
      <c r="E30" s="25"/>
      <c r="F30" s="25"/>
      <c r="G30" s="48"/>
      <c r="H30" s="48"/>
      <c r="I30" s="85">
        <f t="shared" si="2"/>
        <v>0</v>
      </c>
      <c r="J30" s="86">
        <f t="shared" si="3"/>
        <v>0</v>
      </c>
      <c r="K30" s="87">
        <f t="shared" si="1"/>
        <v>3</v>
      </c>
    </row>
    <row r="31" spans="1:11" hidden="1" x14ac:dyDescent="0.25">
      <c r="A31" s="1">
        <f t="shared" si="0"/>
        <v>3</v>
      </c>
      <c r="B31" s="128">
        <v>25</v>
      </c>
      <c r="C31" s="95"/>
      <c r="D31" s="25"/>
      <c r="E31" s="25"/>
      <c r="F31" s="25"/>
      <c r="G31" s="48"/>
      <c r="H31" s="48"/>
      <c r="I31" s="85">
        <f t="shared" si="2"/>
        <v>0</v>
      </c>
      <c r="J31" s="86">
        <f t="shared" si="3"/>
        <v>0</v>
      </c>
      <c r="K31" s="87">
        <f t="shared" si="1"/>
        <v>3</v>
      </c>
    </row>
    <row r="32" spans="1:11" hidden="1" x14ac:dyDescent="0.25">
      <c r="A32" s="1">
        <f t="shared" si="0"/>
        <v>3</v>
      </c>
      <c r="B32" s="128">
        <v>26</v>
      </c>
      <c r="C32" s="95"/>
      <c r="D32" s="25"/>
      <c r="E32" s="25"/>
      <c r="F32" s="25"/>
      <c r="G32" s="48"/>
      <c r="H32" s="48"/>
      <c r="I32" s="85">
        <f t="shared" si="2"/>
        <v>0</v>
      </c>
      <c r="J32" s="86">
        <f t="shared" si="3"/>
        <v>0</v>
      </c>
      <c r="K32" s="87">
        <f t="shared" si="1"/>
        <v>3</v>
      </c>
    </row>
    <row r="33" spans="1:11" hidden="1" x14ac:dyDescent="0.25">
      <c r="A33" s="1">
        <f t="shared" si="0"/>
        <v>3</v>
      </c>
      <c r="B33" s="128">
        <v>27</v>
      </c>
      <c r="C33" s="95"/>
      <c r="D33" s="25"/>
      <c r="E33" s="25"/>
      <c r="F33" s="25"/>
      <c r="G33" s="48"/>
      <c r="H33" s="48"/>
      <c r="I33" s="85">
        <f t="shared" si="2"/>
        <v>0</v>
      </c>
      <c r="J33" s="86">
        <f t="shared" si="3"/>
        <v>0</v>
      </c>
      <c r="K33" s="87">
        <f t="shared" si="1"/>
        <v>3</v>
      </c>
    </row>
    <row r="34" spans="1:11" hidden="1" x14ac:dyDescent="0.25">
      <c r="A34" s="1">
        <f t="shared" si="0"/>
        <v>3</v>
      </c>
      <c r="B34" s="128">
        <v>28</v>
      </c>
      <c r="C34" s="95"/>
      <c r="D34" s="25"/>
      <c r="E34" s="25"/>
      <c r="F34" s="25"/>
      <c r="G34" s="48"/>
      <c r="H34" s="48"/>
      <c r="I34" s="85">
        <f t="shared" si="2"/>
        <v>0</v>
      </c>
      <c r="J34" s="86">
        <f t="shared" si="3"/>
        <v>0</v>
      </c>
      <c r="K34" s="87">
        <f t="shared" si="1"/>
        <v>3</v>
      </c>
    </row>
    <row r="35" spans="1:11" hidden="1" x14ac:dyDescent="0.25">
      <c r="A35" s="1">
        <f t="shared" si="0"/>
        <v>3</v>
      </c>
      <c r="B35" s="128">
        <v>29</v>
      </c>
      <c r="C35" s="95"/>
      <c r="D35" s="25"/>
      <c r="E35" s="25"/>
      <c r="F35" s="25"/>
      <c r="G35" s="48"/>
      <c r="H35" s="48"/>
      <c r="I35" s="85">
        <f t="shared" si="2"/>
        <v>0</v>
      </c>
      <c r="J35" s="86">
        <f t="shared" si="3"/>
        <v>0</v>
      </c>
      <c r="K35" s="87">
        <f t="shared" si="1"/>
        <v>3</v>
      </c>
    </row>
    <row r="36" spans="1:11" hidden="1" x14ac:dyDescent="0.25">
      <c r="A36" s="1">
        <f t="shared" si="0"/>
        <v>3</v>
      </c>
      <c r="B36" s="128">
        <v>30</v>
      </c>
      <c r="C36" s="95"/>
      <c r="D36" s="25"/>
      <c r="E36" s="25"/>
      <c r="F36" s="25"/>
      <c r="G36" s="48"/>
      <c r="H36" s="48"/>
      <c r="I36" s="85">
        <f t="shared" si="2"/>
        <v>0</v>
      </c>
      <c r="J36" s="86">
        <f t="shared" si="3"/>
        <v>0</v>
      </c>
      <c r="K36" s="87">
        <f t="shared" si="1"/>
        <v>3</v>
      </c>
    </row>
    <row r="37" spans="1:11" x14ac:dyDescent="0.25">
      <c r="A37" s="1">
        <f t="shared" si="0"/>
        <v>0</v>
      </c>
    </row>
    <row r="38" spans="1:11" ht="23.4" thickBot="1" x14ac:dyDescent="0.45">
      <c r="A38" s="1">
        <f t="shared" si="0"/>
        <v>0</v>
      </c>
      <c r="C38" s="27"/>
      <c r="D38" s="24"/>
      <c r="E38" s="23" t="str">
        <f>+'Index + Adults'!E21</f>
        <v>Pony Rider Prelim</v>
      </c>
      <c r="F38" s="16"/>
      <c r="G38" s="2" t="str">
        <f>+'Index + Adults'!H21</f>
        <v>Debi van Wyk</v>
      </c>
      <c r="H38" s="2" t="str">
        <f>+'Index + Adults'!I21</f>
        <v>Moya Truter</v>
      </c>
      <c r="I38" s="2" t="s">
        <v>15</v>
      </c>
      <c r="J38" s="115"/>
      <c r="K38" s="4"/>
    </row>
    <row r="39" spans="1:11" ht="18.600000000000001" thickTop="1" thickBot="1" x14ac:dyDescent="0.35">
      <c r="A39" s="1">
        <f t="shared" si="0"/>
        <v>0</v>
      </c>
      <c r="C39" s="5"/>
      <c r="D39" s="6"/>
      <c r="E39" s="40" t="str">
        <f>+'Index + Adults'!F21</f>
        <v>DSA Pony Rider Prelim Test 4  2020</v>
      </c>
      <c r="F39" s="7"/>
      <c r="G39" s="44" t="str">
        <f>+'Index + Adults'!J21</f>
        <v>C</v>
      </c>
      <c r="H39" s="43" t="str">
        <f>+'Index + Adults'!K21</f>
        <v>B</v>
      </c>
      <c r="I39" s="8">
        <f>+'Index + Adults'!G21</f>
        <v>180</v>
      </c>
      <c r="J39" s="116"/>
      <c r="K39" s="9"/>
    </row>
    <row r="40" spans="1:11" ht="16.8" thickTop="1" thickBot="1" x14ac:dyDescent="0.35">
      <c r="A40" s="1" t="str">
        <f t="shared" si="0"/>
        <v>PLACE</v>
      </c>
      <c r="C40" s="34" t="s">
        <v>0</v>
      </c>
      <c r="D40" s="34" t="s">
        <v>1</v>
      </c>
      <c r="E40" s="34" t="s">
        <v>2</v>
      </c>
      <c r="F40" s="34" t="s">
        <v>3</v>
      </c>
      <c r="G40" s="34" t="s">
        <v>4</v>
      </c>
      <c r="H40" s="34" t="s">
        <v>5</v>
      </c>
      <c r="I40" s="34" t="s">
        <v>6</v>
      </c>
      <c r="J40" s="117" t="s">
        <v>7</v>
      </c>
      <c r="K40" s="35" t="s">
        <v>8</v>
      </c>
    </row>
    <row r="41" spans="1:11" s="378" customFormat="1" ht="15" customHeight="1" thickBot="1" x14ac:dyDescent="0.35">
      <c r="A41" s="376">
        <f t="shared" si="0"/>
        <v>1</v>
      </c>
      <c r="B41" s="389">
        <v>1</v>
      </c>
      <c r="C41" s="138" t="s">
        <v>86</v>
      </c>
      <c r="D41" s="387" t="s">
        <v>799</v>
      </c>
      <c r="E41" s="387" t="s">
        <v>800</v>
      </c>
      <c r="F41" s="387" t="s">
        <v>770</v>
      </c>
      <c r="G41" s="369">
        <v>136.5</v>
      </c>
      <c r="H41" s="369">
        <v>126.5</v>
      </c>
      <c r="I41" s="151">
        <f t="shared" ref="I41:I47" si="4">+G41+H41</f>
        <v>263</v>
      </c>
      <c r="J41" s="152">
        <f t="shared" ref="J41:J47" si="5">+TRUNC(I41/2/$I$39,5)</f>
        <v>0.73055000000000003</v>
      </c>
      <c r="K41" s="153">
        <f t="shared" ref="K41:K47" si="6">IFERROR(RANK(I41,$I$41:$I$70,0),"")</f>
        <v>1</v>
      </c>
    </row>
    <row r="42" spans="1:11" s="380" customFormat="1" ht="15" customHeight="1" thickBot="1" x14ac:dyDescent="0.35">
      <c r="A42" s="380">
        <f t="shared" si="0"/>
        <v>2</v>
      </c>
      <c r="B42" s="389">
        <f>+B41+1</f>
        <v>2</v>
      </c>
      <c r="C42" s="138" t="s">
        <v>9</v>
      </c>
      <c r="D42" s="139" t="s">
        <v>258</v>
      </c>
      <c r="E42" s="139" t="s">
        <v>259</v>
      </c>
      <c r="F42" s="139" t="s">
        <v>259</v>
      </c>
      <c r="G42" s="369">
        <v>131.57</v>
      </c>
      <c r="H42" s="369">
        <v>128.5</v>
      </c>
      <c r="I42" s="151">
        <f t="shared" si="4"/>
        <v>260.07</v>
      </c>
      <c r="J42" s="152">
        <f t="shared" si="5"/>
        <v>0.72241</v>
      </c>
      <c r="K42" s="153">
        <f t="shared" si="6"/>
        <v>2</v>
      </c>
    </row>
    <row r="43" spans="1:11" s="380" customFormat="1" ht="15" customHeight="1" thickBot="1" x14ac:dyDescent="0.35">
      <c r="A43" s="380">
        <f t="shared" si="0"/>
        <v>3</v>
      </c>
      <c r="B43" s="389">
        <f t="shared" ref="B43:B70" si="7">+B42+1</f>
        <v>3</v>
      </c>
      <c r="C43" s="137" t="s">
        <v>90</v>
      </c>
      <c r="D43" s="392" t="s">
        <v>576</v>
      </c>
      <c r="E43" s="392" t="s">
        <v>577</v>
      </c>
      <c r="F43" s="392" t="s">
        <v>578</v>
      </c>
      <c r="G43" s="367">
        <v>130.5</v>
      </c>
      <c r="H43" s="367">
        <v>120</v>
      </c>
      <c r="I43" s="155">
        <f t="shared" si="4"/>
        <v>250.5</v>
      </c>
      <c r="J43" s="156">
        <f t="shared" si="5"/>
        <v>0.69582999999999995</v>
      </c>
      <c r="K43" s="157">
        <f t="shared" si="6"/>
        <v>3</v>
      </c>
    </row>
    <row r="44" spans="1:11" s="380" customFormat="1" ht="15" customHeight="1" x14ac:dyDescent="0.3">
      <c r="A44" s="380">
        <f t="shared" si="0"/>
        <v>4</v>
      </c>
      <c r="B44" s="389">
        <f t="shared" si="7"/>
        <v>4</v>
      </c>
      <c r="C44" s="138" t="s">
        <v>86</v>
      </c>
      <c r="D44" s="368" t="s">
        <v>797</v>
      </c>
      <c r="E44" s="368" t="s">
        <v>798</v>
      </c>
      <c r="F44" s="368" t="s">
        <v>798</v>
      </c>
      <c r="G44" s="369">
        <v>121</v>
      </c>
      <c r="H44" s="369">
        <v>121</v>
      </c>
      <c r="I44" s="151">
        <f t="shared" si="4"/>
        <v>242</v>
      </c>
      <c r="J44" s="152">
        <f t="shared" si="5"/>
        <v>0.67222000000000004</v>
      </c>
      <c r="K44" s="153">
        <f t="shared" si="6"/>
        <v>4</v>
      </c>
    </row>
    <row r="45" spans="1:11" s="22" customFormat="1" ht="15" customHeight="1" x14ac:dyDescent="0.3">
      <c r="A45" s="22">
        <f>K45</f>
        <v>5</v>
      </c>
      <c r="B45" s="128">
        <f t="shared" si="7"/>
        <v>5</v>
      </c>
      <c r="C45" s="138" t="s">
        <v>9</v>
      </c>
      <c r="D45" s="444" t="s">
        <v>260</v>
      </c>
      <c r="E45" s="444" t="s">
        <v>261</v>
      </c>
      <c r="F45" s="444" t="s">
        <v>261</v>
      </c>
      <c r="G45" s="369">
        <v>111.61</v>
      </c>
      <c r="H45" s="369">
        <v>107.5</v>
      </c>
      <c r="I45" s="151">
        <f t="shared" si="4"/>
        <v>219.11</v>
      </c>
      <c r="J45" s="152">
        <f t="shared" si="5"/>
        <v>0.60863</v>
      </c>
      <c r="K45" s="153">
        <f t="shared" si="6"/>
        <v>5</v>
      </c>
    </row>
    <row r="46" spans="1:11" ht="15" customHeight="1" x14ac:dyDescent="0.3">
      <c r="A46" s="1">
        <f t="shared" si="0"/>
        <v>6</v>
      </c>
      <c r="B46" s="128">
        <f t="shared" si="7"/>
        <v>6</v>
      </c>
      <c r="C46" s="137" t="s">
        <v>9</v>
      </c>
      <c r="D46" s="131" t="s">
        <v>262</v>
      </c>
      <c r="E46" s="131" t="s">
        <v>261</v>
      </c>
      <c r="F46" s="221" t="s">
        <v>261</v>
      </c>
      <c r="G46" s="367">
        <v>114</v>
      </c>
      <c r="H46" s="367">
        <v>104</v>
      </c>
      <c r="I46" s="155">
        <f t="shared" si="4"/>
        <v>218</v>
      </c>
      <c r="J46" s="156">
        <f t="shared" si="5"/>
        <v>0.60555000000000003</v>
      </c>
      <c r="K46" s="157">
        <f t="shared" si="6"/>
        <v>6</v>
      </c>
    </row>
    <row r="47" spans="1:11" ht="15.6" x14ac:dyDescent="0.3">
      <c r="A47" s="1">
        <f t="shared" si="0"/>
        <v>7</v>
      </c>
      <c r="B47" s="128">
        <f t="shared" si="7"/>
        <v>7</v>
      </c>
      <c r="C47" s="138" t="s">
        <v>88</v>
      </c>
      <c r="D47" s="368" t="s">
        <v>304</v>
      </c>
      <c r="E47" s="368" t="s">
        <v>305</v>
      </c>
      <c r="F47" s="368" t="s">
        <v>245</v>
      </c>
      <c r="G47" s="369">
        <v>91</v>
      </c>
      <c r="H47" s="369">
        <v>83.5</v>
      </c>
      <c r="I47" s="151">
        <f t="shared" si="4"/>
        <v>174.5</v>
      </c>
      <c r="J47" s="152">
        <f t="shared" si="5"/>
        <v>0.48471999999999998</v>
      </c>
      <c r="K47" s="153">
        <f t="shared" si="6"/>
        <v>7</v>
      </c>
    </row>
    <row r="48" spans="1:11" hidden="1" x14ac:dyDescent="0.25">
      <c r="A48" s="1">
        <f t="shared" si="0"/>
        <v>8</v>
      </c>
      <c r="B48" s="128">
        <f t="shared" si="7"/>
        <v>8</v>
      </c>
      <c r="C48" s="95"/>
      <c r="D48" s="107"/>
      <c r="E48" s="107"/>
      <c r="F48" s="107"/>
      <c r="G48" s="90"/>
      <c r="H48" s="90"/>
      <c r="I48" s="85">
        <f t="shared" ref="I48:I70" si="8">+G48+H48</f>
        <v>0</v>
      </c>
      <c r="J48" s="92">
        <f t="shared" ref="J48:J70" si="9">+TRUNC(I48/2/$I$39,5)</f>
        <v>0</v>
      </c>
      <c r="K48" s="93">
        <f t="shared" ref="K48:K70" si="10">IFERROR(RANK(I48,$I$41:$I$70,0),"")</f>
        <v>8</v>
      </c>
    </row>
    <row r="49" spans="1:11" hidden="1" x14ac:dyDescent="0.25">
      <c r="A49" s="1">
        <f t="shared" si="0"/>
        <v>8</v>
      </c>
      <c r="B49" s="128">
        <f t="shared" si="7"/>
        <v>9</v>
      </c>
      <c r="C49" s="95"/>
      <c r="D49" s="107"/>
      <c r="E49" s="107"/>
      <c r="F49" s="107"/>
      <c r="G49" s="90"/>
      <c r="H49" s="90"/>
      <c r="I49" s="85">
        <f t="shared" si="8"/>
        <v>0</v>
      </c>
      <c r="J49" s="92">
        <f t="shared" si="9"/>
        <v>0</v>
      </c>
      <c r="K49" s="93">
        <f t="shared" si="10"/>
        <v>8</v>
      </c>
    </row>
    <row r="50" spans="1:11" hidden="1" x14ac:dyDescent="0.25">
      <c r="A50" s="1">
        <f t="shared" si="0"/>
        <v>8</v>
      </c>
      <c r="B50" s="128">
        <f t="shared" si="7"/>
        <v>10</v>
      </c>
      <c r="C50" s="95"/>
      <c r="D50" s="107"/>
      <c r="E50" s="107"/>
      <c r="F50" s="107"/>
      <c r="G50" s="90"/>
      <c r="H50" s="90"/>
      <c r="I50" s="85">
        <f t="shared" si="8"/>
        <v>0</v>
      </c>
      <c r="J50" s="92">
        <f t="shared" si="9"/>
        <v>0</v>
      </c>
      <c r="K50" s="93">
        <f t="shared" si="10"/>
        <v>8</v>
      </c>
    </row>
    <row r="51" spans="1:11" hidden="1" x14ac:dyDescent="0.25">
      <c r="A51" s="1">
        <f t="shared" si="0"/>
        <v>8</v>
      </c>
      <c r="B51" s="128">
        <f t="shared" si="7"/>
        <v>11</v>
      </c>
      <c r="C51" s="95"/>
      <c r="D51" s="107"/>
      <c r="E51" s="107"/>
      <c r="F51" s="107"/>
      <c r="G51" s="90"/>
      <c r="H51" s="90"/>
      <c r="I51" s="85">
        <f t="shared" si="8"/>
        <v>0</v>
      </c>
      <c r="J51" s="92">
        <f t="shared" si="9"/>
        <v>0</v>
      </c>
      <c r="K51" s="93">
        <f t="shared" si="10"/>
        <v>8</v>
      </c>
    </row>
    <row r="52" spans="1:11" hidden="1" x14ac:dyDescent="0.25">
      <c r="A52" s="1">
        <f t="shared" si="0"/>
        <v>8</v>
      </c>
      <c r="B52" s="128">
        <f t="shared" si="7"/>
        <v>12</v>
      </c>
      <c r="C52" s="95"/>
      <c r="D52" s="107"/>
      <c r="E52" s="107"/>
      <c r="F52" s="107"/>
      <c r="G52" s="90"/>
      <c r="H52" s="90"/>
      <c r="I52" s="85">
        <f t="shared" si="8"/>
        <v>0</v>
      </c>
      <c r="J52" s="92">
        <f t="shared" si="9"/>
        <v>0</v>
      </c>
      <c r="K52" s="93">
        <f t="shared" si="10"/>
        <v>8</v>
      </c>
    </row>
    <row r="53" spans="1:11" hidden="1" x14ac:dyDescent="0.25">
      <c r="A53" s="1">
        <f t="shared" si="0"/>
        <v>8</v>
      </c>
      <c r="B53" s="128">
        <f t="shared" si="7"/>
        <v>13</v>
      </c>
      <c r="C53" s="95"/>
      <c r="D53" s="107"/>
      <c r="E53" s="107"/>
      <c r="F53" s="107"/>
      <c r="G53" s="90"/>
      <c r="H53" s="90"/>
      <c r="I53" s="85">
        <f t="shared" si="8"/>
        <v>0</v>
      </c>
      <c r="J53" s="92">
        <f t="shared" si="9"/>
        <v>0</v>
      </c>
      <c r="K53" s="93">
        <f t="shared" si="10"/>
        <v>8</v>
      </c>
    </row>
    <row r="54" spans="1:11" hidden="1" x14ac:dyDescent="0.25">
      <c r="A54" s="1">
        <f t="shared" si="0"/>
        <v>8</v>
      </c>
      <c r="B54" s="128">
        <f t="shared" si="7"/>
        <v>14</v>
      </c>
      <c r="C54" s="95"/>
      <c r="D54" s="107"/>
      <c r="E54" s="107"/>
      <c r="F54" s="107"/>
      <c r="G54" s="90"/>
      <c r="H54" s="90"/>
      <c r="I54" s="85">
        <f t="shared" si="8"/>
        <v>0</v>
      </c>
      <c r="J54" s="92">
        <f t="shared" si="9"/>
        <v>0</v>
      </c>
      <c r="K54" s="93">
        <f t="shared" si="10"/>
        <v>8</v>
      </c>
    </row>
    <row r="55" spans="1:11" hidden="1" x14ac:dyDescent="0.25">
      <c r="A55" s="1">
        <f t="shared" si="0"/>
        <v>8</v>
      </c>
      <c r="B55" s="128">
        <f t="shared" si="7"/>
        <v>15</v>
      </c>
      <c r="C55" s="95"/>
      <c r="D55" s="107"/>
      <c r="E55" s="107"/>
      <c r="F55" s="107"/>
      <c r="G55" s="90"/>
      <c r="H55" s="90"/>
      <c r="I55" s="85">
        <f t="shared" si="8"/>
        <v>0</v>
      </c>
      <c r="J55" s="92">
        <f t="shared" si="9"/>
        <v>0</v>
      </c>
      <c r="K55" s="93">
        <f t="shared" si="10"/>
        <v>8</v>
      </c>
    </row>
    <row r="56" spans="1:11" hidden="1" x14ac:dyDescent="0.25">
      <c r="A56" s="1">
        <f t="shared" si="0"/>
        <v>8</v>
      </c>
      <c r="B56" s="128">
        <f t="shared" si="7"/>
        <v>16</v>
      </c>
      <c r="C56" s="95"/>
      <c r="D56" s="107"/>
      <c r="E56" s="107"/>
      <c r="F56" s="107"/>
      <c r="G56" s="90"/>
      <c r="H56" s="90"/>
      <c r="I56" s="85">
        <f t="shared" si="8"/>
        <v>0</v>
      </c>
      <c r="J56" s="92">
        <f t="shared" si="9"/>
        <v>0</v>
      </c>
      <c r="K56" s="93">
        <f t="shared" si="10"/>
        <v>8</v>
      </c>
    </row>
    <row r="57" spans="1:11" hidden="1" x14ac:dyDescent="0.25">
      <c r="A57" s="1">
        <f t="shared" si="0"/>
        <v>8</v>
      </c>
      <c r="B57" s="128">
        <f t="shared" si="7"/>
        <v>17</v>
      </c>
      <c r="C57" s="95"/>
      <c r="D57" s="107"/>
      <c r="E57" s="107"/>
      <c r="F57" s="107"/>
      <c r="G57" s="90"/>
      <c r="H57" s="90"/>
      <c r="I57" s="85">
        <f t="shared" si="8"/>
        <v>0</v>
      </c>
      <c r="J57" s="92">
        <f t="shared" si="9"/>
        <v>0</v>
      </c>
      <c r="K57" s="93">
        <f t="shared" si="10"/>
        <v>8</v>
      </c>
    </row>
    <row r="58" spans="1:11" hidden="1" x14ac:dyDescent="0.25">
      <c r="A58" s="1">
        <f t="shared" si="0"/>
        <v>8</v>
      </c>
      <c r="B58" s="128">
        <f t="shared" si="7"/>
        <v>18</v>
      </c>
      <c r="C58" s="95"/>
      <c r="D58" s="107"/>
      <c r="E58" s="107"/>
      <c r="F58" s="107"/>
      <c r="G58" s="90"/>
      <c r="H58" s="90"/>
      <c r="I58" s="85">
        <f t="shared" si="8"/>
        <v>0</v>
      </c>
      <c r="J58" s="92">
        <f t="shared" si="9"/>
        <v>0</v>
      </c>
      <c r="K58" s="93">
        <f t="shared" si="10"/>
        <v>8</v>
      </c>
    </row>
    <row r="59" spans="1:11" hidden="1" x14ac:dyDescent="0.25">
      <c r="A59" s="1">
        <f t="shared" si="0"/>
        <v>8</v>
      </c>
      <c r="B59" s="128">
        <f t="shared" si="7"/>
        <v>19</v>
      </c>
      <c r="C59" s="95"/>
      <c r="D59" s="107"/>
      <c r="E59" s="107"/>
      <c r="F59" s="107"/>
      <c r="G59" s="90"/>
      <c r="H59" s="90"/>
      <c r="I59" s="85">
        <f t="shared" si="8"/>
        <v>0</v>
      </c>
      <c r="J59" s="92">
        <f t="shared" si="9"/>
        <v>0</v>
      </c>
      <c r="K59" s="93">
        <f t="shared" si="10"/>
        <v>8</v>
      </c>
    </row>
    <row r="60" spans="1:11" hidden="1" x14ac:dyDescent="0.25">
      <c r="A60" s="1">
        <f t="shared" si="0"/>
        <v>8</v>
      </c>
      <c r="B60" s="128">
        <f t="shared" si="7"/>
        <v>20</v>
      </c>
      <c r="C60" s="95"/>
      <c r="D60" s="107"/>
      <c r="E60" s="107"/>
      <c r="F60" s="107"/>
      <c r="G60" s="90"/>
      <c r="H60" s="90"/>
      <c r="I60" s="85">
        <f t="shared" si="8"/>
        <v>0</v>
      </c>
      <c r="J60" s="92">
        <f t="shared" si="9"/>
        <v>0</v>
      </c>
      <c r="K60" s="93">
        <f t="shared" si="10"/>
        <v>8</v>
      </c>
    </row>
    <row r="61" spans="1:11" hidden="1" x14ac:dyDescent="0.25">
      <c r="A61" s="1">
        <f t="shared" si="0"/>
        <v>8</v>
      </c>
      <c r="B61" s="128">
        <f t="shared" si="7"/>
        <v>21</v>
      </c>
      <c r="C61" s="95"/>
      <c r="D61" s="107"/>
      <c r="E61" s="107"/>
      <c r="F61" s="107"/>
      <c r="G61" s="90"/>
      <c r="H61" s="90"/>
      <c r="I61" s="85">
        <f t="shared" si="8"/>
        <v>0</v>
      </c>
      <c r="J61" s="92">
        <f t="shared" si="9"/>
        <v>0</v>
      </c>
      <c r="K61" s="93">
        <f t="shared" si="10"/>
        <v>8</v>
      </c>
    </row>
    <row r="62" spans="1:11" hidden="1" x14ac:dyDescent="0.25">
      <c r="A62" s="1">
        <f t="shared" si="0"/>
        <v>8</v>
      </c>
      <c r="B62" s="128">
        <f t="shared" si="7"/>
        <v>22</v>
      </c>
      <c r="C62" s="95"/>
      <c r="D62" s="107"/>
      <c r="E62" s="107"/>
      <c r="F62" s="107"/>
      <c r="G62" s="90"/>
      <c r="H62" s="90"/>
      <c r="I62" s="85">
        <f t="shared" si="8"/>
        <v>0</v>
      </c>
      <c r="J62" s="92">
        <f t="shared" si="9"/>
        <v>0</v>
      </c>
      <c r="K62" s="93">
        <f t="shared" si="10"/>
        <v>8</v>
      </c>
    </row>
    <row r="63" spans="1:11" hidden="1" x14ac:dyDescent="0.25">
      <c r="A63" s="1">
        <f t="shared" si="0"/>
        <v>8</v>
      </c>
      <c r="B63" s="128">
        <f t="shared" si="7"/>
        <v>23</v>
      </c>
      <c r="C63" s="95"/>
      <c r="D63" s="107"/>
      <c r="E63" s="107"/>
      <c r="F63" s="107"/>
      <c r="G63" s="90"/>
      <c r="H63" s="90"/>
      <c r="I63" s="85">
        <f t="shared" si="8"/>
        <v>0</v>
      </c>
      <c r="J63" s="92">
        <f t="shared" si="9"/>
        <v>0</v>
      </c>
      <c r="K63" s="93">
        <f t="shared" si="10"/>
        <v>8</v>
      </c>
    </row>
    <row r="64" spans="1:11" hidden="1" x14ac:dyDescent="0.25">
      <c r="A64" s="1">
        <f t="shared" si="0"/>
        <v>8</v>
      </c>
      <c r="B64" s="128">
        <f t="shared" si="7"/>
        <v>24</v>
      </c>
      <c r="C64" s="95"/>
      <c r="D64" s="107"/>
      <c r="E64" s="107"/>
      <c r="F64" s="107"/>
      <c r="G64" s="90"/>
      <c r="H64" s="90"/>
      <c r="I64" s="85">
        <f t="shared" si="8"/>
        <v>0</v>
      </c>
      <c r="J64" s="92">
        <f t="shared" si="9"/>
        <v>0</v>
      </c>
      <c r="K64" s="93">
        <f t="shared" si="10"/>
        <v>8</v>
      </c>
    </row>
    <row r="65" spans="1:11" hidden="1" x14ac:dyDescent="0.25">
      <c r="A65" s="1">
        <f t="shared" si="0"/>
        <v>8</v>
      </c>
      <c r="B65" s="128">
        <f t="shared" si="7"/>
        <v>25</v>
      </c>
      <c r="C65" s="95"/>
      <c r="D65" s="107"/>
      <c r="E65" s="107"/>
      <c r="F65" s="107"/>
      <c r="G65" s="90"/>
      <c r="H65" s="90"/>
      <c r="I65" s="85">
        <f t="shared" si="8"/>
        <v>0</v>
      </c>
      <c r="J65" s="92">
        <f t="shared" si="9"/>
        <v>0</v>
      </c>
      <c r="K65" s="93">
        <f t="shared" si="10"/>
        <v>8</v>
      </c>
    </row>
    <row r="66" spans="1:11" hidden="1" x14ac:dyDescent="0.25">
      <c r="A66" s="1">
        <f t="shared" si="0"/>
        <v>8</v>
      </c>
      <c r="B66" s="128">
        <f t="shared" si="7"/>
        <v>26</v>
      </c>
      <c r="C66" s="95"/>
      <c r="D66" s="107"/>
      <c r="E66" s="107"/>
      <c r="F66" s="107"/>
      <c r="G66" s="90"/>
      <c r="H66" s="90"/>
      <c r="I66" s="85">
        <f t="shared" si="8"/>
        <v>0</v>
      </c>
      <c r="J66" s="92">
        <f t="shared" si="9"/>
        <v>0</v>
      </c>
      <c r="K66" s="93">
        <f t="shared" si="10"/>
        <v>8</v>
      </c>
    </row>
    <row r="67" spans="1:11" hidden="1" x14ac:dyDescent="0.25">
      <c r="A67" s="1">
        <f t="shared" si="0"/>
        <v>8</v>
      </c>
      <c r="B67" s="128">
        <f t="shared" si="7"/>
        <v>27</v>
      </c>
      <c r="C67" s="95"/>
      <c r="D67" s="107"/>
      <c r="E67" s="107"/>
      <c r="F67" s="107"/>
      <c r="G67" s="90"/>
      <c r="H67" s="90"/>
      <c r="I67" s="85">
        <f t="shared" si="8"/>
        <v>0</v>
      </c>
      <c r="J67" s="92">
        <f t="shared" si="9"/>
        <v>0</v>
      </c>
      <c r="K67" s="93">
        <f t="shared" si="10"/>
        <v>8</v>
      </c>
    </row>
    <row r="68" spans="1:11" hidden="1" x14ac:dyDescent="0.25">
      <c r="A68" s="1">
        <f t="shared" si="0"/>
        <v>8</v>
      </c>
      <c r="B68" s="128">
        <f t="shared" si="7"/>
        <v>28</v>
      </c>
      <c r="C68" s="95"/>
      <c r="D68" s="107"/>
      <c r="E68" s="107"/>
      <c r="F68" s="107"/>
      <c r="G68" s="90"/>
      <c r="H68" s="90"/>
      <c r="I68" s="85">
        <f t="shared" si="8"/>
        <v>0</v>
      </c>
      <c r="J68" s="92">
        <f t="shared" si="9"/>
        <v>0</v>
      </c>
      <c r="K68" s="93">
        <f t="shared" si="10"/>
        <v>8</v>
      </c>
    </row>
    <row r="69" spans="1:11" hidden="1" x14ac:dyDescent="0.25">
      <c r="A69" s="1">
        <f t="shared" ref="A69:A134" si="11">K69</f>
        <v>8</v>
      </c>
      <c r="B69" s="128">
        <f t="shared" si="7"/>
        <v>29</v>
      </c>
      <c r="C69" s="95"/>
      <c r="D69" s="107"/>
      <c r="E69" s="107"/>
      <c r="F69" s="107"/>
      <c r="G69" s="90"/>
      <c r="H69" s="90"/>
      <c r="I69" s="85">
        <f t="shared" si="8"/>
        <v>0</v>
      </c>
      <c r="J69" s="92">
        <f t="shared" si="9"/>
        <v>0</v>
      </c>
      <c r="K69" s="93">
        <f t="shared" si="10"/>
        <v>8</v>
      </c>
    </row>
    <row r="70" spans="1:11" hidden="1" x14ac:dyDescent="0.25">
      <c r="A70" s="1">
        <f t="shared" si="11"/>
        <v>8</v>
      </c>
      <c r="B70" s="128">
        <f t="shared" si="7"/>
        <v>30</v>
      </c>
      <c r="C70" s="95"/>
      <c r="D70" s="107"/>
      <c r="E70" s="107"/>
      <c r="F70" s="107"/>
      <c r="G70" s="90"/>
      <c r="H70" s="90"/>
      <c r="I70" s="85">
        <f t="shared" si="8"/>
        <v>0</v>
      </c>
      <c r="J70" s="92">
        <f t="shared" si="9"/>
        <v>0</v>
      </c>
      <c r="K70" s="93">
        <f t="shared" si="10"/>
        <v>8</v>
      </c>
    </row>
    <row r="71" spans="1:11" ht="15.6" x14ac:dyDescent="0.3">
      <c r="C71" s="20"/>
      <c r="D71" s="52"/>
      <c r="E71" s="52"/>
      <c r="F71" s="52"/>
      <c r="G71" s="53"/>
      <c r="H71" s="53"/>
      <c r="I71" s="54"/>
      <c r="J71" s="55"/>
      <c r="K71" s="56"/>
    </row>
    <row r="72" spans="1:11" ht="15.6" hidden="1" x14ac:dyDescent="0.3">
      <c r="C72" s="20"/>
      <c r="D72" s="52"/>
      <c r="E72" s="52"/>
      <c r="F72" s="52"/>
      <c r="G72" s="53"/>
      <c r="H72" s="53"/>
      <c r="I72" s="54"/>
      <c r="J72" s="55"/>
      <c r="K72" s="56"/>
    </row>
    <row r="73" spans="1:11" ht="16.2" thickBot="1" x14ac:dyDescent="0.35">
      <c r="C73" s="20"/>
      <c r="E73" s="52"/>
      <c r="F73" s="63" t="s">
        <v>92</v>
      </c>
      <c r="G73" s="53"/>
      <c r="H73" s="53"/>
      <c r="I73" s="54"/>
      <c r="J73" s="55"/>
      <c r="K73" s="56"/>
    </row>
    <row r="74" spans="1:11" ht="16.2" thickTop="1" x14ac:dyDescent="0.3">
      <c r="C74" s="20"/>
      <c r="D74" s="61"/>
      <c r="E74" s="66"/>
      <c r="F74" s="36" t="s">
        <v>18</v>
      </c>
      <c r="G74" s="34" t="s">
        <v>19</v>
      </c>
      <c r="H74" s="34" t="s">
        <v>20</v>
      </c>
      <c r="I74" s="34" t="s">
        <v>6</v>
      </c>
      <c r="J74" s="117"/>
      <c r="K74" s="35" t="s">
        <v>8</v>
      </c>
    </row>
    <row r="75" spans="1:11" ht="15.6" x14ac:dyDescent="0.3">
      <c r="C75" s="20"/>
      <c r="D75" s="52"/>
      <c r="E75" s="64"/>
      <c r="F75" s="391" t="s">
        <v>86</v>
      </c>
      <c r="G75" s="60">
        <v>263</v>
      </c>
      <c r="H75" s="60">
        <v>242</v>
      </c>
      <c r="I75" s="60">
        <f>+H75+G75</f>
        <v>505</v>
      </c>
      <c r="J75" s="58"/>
      <c r="K75" s="77">
        <v>1</v>
      </c>
    </row>
    <row r="76" spans="1:11" ht="15.6" x14ac:dyDescent="0.3">
      <c r="C76" s="20"/>
      <c r="D76" s="52"/>
      <c r="E76" s="65"/>
      <c r="F76" s="391" t="s">
        <v>9</v>
      </c>
      <c r="G76" s="60">
        <v>260.07</v>
      </c>
      <c r="H76" s="60">
        <v>219.11</v>
      </c>
      <c r="I76" s="60">
        <f>+H76+G76</f>
        <v>479.18</v>
      </c>
      <c r="J76" s="119"/>
      <c r="K76" s="77">
        <v>2</v>
      </c>
    </row>
    <row r="77" spans="1:11" ht="15.6" x14ac:dyDescent="0.3">
      <c r="C77" s="20"/>
      <c r="D77" s="52"/>
      <c r="E77" s="52"/>
      <c r="F77" s="391" t="s">
        <v>88</v>
      </c>
      <c r="G77" s="60">
        <v>193</v>
      </c>
      <c r="H77" s="60">
        <v>174.5</v>
      </c>
      <c r="I77" s="60">
        <f>+H77+G77</f>
        <v>367.5</v>
      </c>
      <c r="J77" s="119"/>
      <c r="K77" s="77">
        <v>3</v>
      </c>
    </row>
    <row r="78" spans="1:11" ht="15.6" x14ac:dyDescent="0.3">
      <c r="C78" s="20"/>
      <c r="D78" s="52"/>
      <c r="E78" s="52"/>
      <c r="F78" s="52"/>
      <c r="G78" s="53"/>
      <c r="H78" s="53"/>
      <c r="I78" s="54"/>
      <c r="J78" s="55"/>
      <c r="K78" s="56"/>
    </row>
    <row r="79" spans="1:11" x14ac:dyDescent="0.25">
      <c r="A79" s="1">
        <f t="shared" si="11"/>
        <v>0</v>
      </c>
    </row>
    <row r="80" spans="1:11" ht="23.4" thickBot="1" x14ac:dyDescent="0.45">
      <c r="A80" s="1">
        <f t="shared" si="11"/>
        <v>0</v>
      </c>
      <c r="C80" s="27"/>
      <c r="D80" s="24"/>
      <c r="E80" s="23" t="str">
        <f>+'Index + Adults'!E22</f>
        <v>Childrens Novice</v>
      </c>
      <c r="F80" s="16"/>
      <c r="G80" s="2" t="str">
        <f>+'Index + Adults'!H22</f>
        <v>Debi van Wyk</v>
      </c>
      <c r="H80" s="2" t="str">
        <f>+'Index + Adults'!I22</f>
        <v>Moya Truter</v>
      </c>
      <c r="I80" s="2" t="s">
        <v>15</v>
      </c>
      <c r="J80" s="115"/>
      <c r="K80" s="4"/>
    </row>
    <row r="81" spans="1:11" ht="18.600000000000001" thickTop="1" thickBot="1" x14ac:dyDescent="0.35">
      <c r="A81" s="1">
        <f t="shared" si="11"/>
        <v>0</v>
      </c>
      <c r="C81" s="5"/>
      <c r="D81" s="6"/>
      <c r="E81" s="40" t="str">
        <f>+'Index + Adults'!F22</f>
        <v>DSA Pony Rider Novice Test  6 2020</v>
      </c>
      <c r="F81" s="7"/>
      <c r="G81" s="44" t="str">
        <f>+'Index + Adults'!J22</f>
        <v>C</v>
      </c>
      <c r="H81" s="43" t="str">
        <f>+'Index + Adults'!K22</f>
        <v>B</v>
      </c>
      <c r="I81" s="8">
        <f>+'Index + Adults'!G22</f>
        <v>230</v>
      </c>
      <c r="J81" s="116"/>
      <c r="K81" s="9"/>
    </row>
    <row r="82" spans="1:11" ht="16.2" thickTop="1" x14ac:dyDescent="0.3">
      <c r="A82" s="1" t="str">
        <f t="shared" si="11"/>
        <v>PLACE</v>
      </c>
      <c r="C82" s="34" t="s">
        <v>0</v>
      </c>
      <c r="D82" s="34" t="s">
        <v>1</v>
      </c>
      <c r="E82" s="34" t="s">
        <v>2</v>
      </c>
      <c r="F82" s="34" t="s">
        <v>3</v>
      </c>
      <c r="G82" s="34" t="s">
        <v>4</v>
      </c>
      <c r="H82" s="34" t="s">
        <v>5</v>
      </c>
      <c r="I82" s="34" t="s">
        <v>6</v>
      </c>
      <c r="J82" s="117" t="s">
        <v>7</v>
      </c>
      <c r="K82" s="35" t="s">
        <v>8</v>
      </c>
    </row>
    <row r="83" spans="1:11" s="380" customFormat="1" ht="15" customHeight="1" x14ac:dyDescent="0.3">
      <c r="A83" s="380">
        <f t="shared" si="11"/>
        <v>1</v>
      </c>
      <c r="B83" s="377">
        <v>1</v>
      </c>
      <c r="C83" s="138" t="s">
        <v>82</v>
      </c>
      <c r="D83" s="130" t="s">
        <v>482</v>
      </c>
      <c r="E83" s="130" t="s">
        <v>483</v>
      </c>
      <c r="F83" s="130" t="s">
        <v>483</v>
      </c>
      <c r="G83" s="469">
        <v>161</v>
      </c>
      <c r="H83" s="469">
        <v>165</v>
      </c>
      <c r="I83" s="151">
        <f t="shared" ref="I83:I94" si="12">+G83+H83</f>
        <v>326</v>
      </c>
      <c r="J83" s="152">
        <f t="shared" ref="J83:J94" si="13">+TRUNC(I83/2/$I$81,5)</f>
        <v>0.70869000000000004</v>
      </c>
      <c r="K83" s="153">
        <f t="shared" ref="K83:K94" si="14">IFERROR(RANK(I83,$I$83:$I$112,0),"")</f>
        <v>1</v>
      </c>
    </row>
    <row r="84" spans="1:11" s="380" customFormat="1" ht="15" customHeight="1" x14ac:dyDescent="0.3">
      <c r="A84" s="380">
        <f t="shared" si="11"/>
        <v>2</v>
      </c>
      <c r="B84" s="377">
        <f>+B83+1</f>
        <v>2</v>
      </c>
      <c r="C84" s="138" t="s">
        <v>128</v>
      </c>
      <c r="D84" s="130" t="s">
        <v>361</v>
      </c>
      <c r="E84" s="130" t="s">
        <v>362</v>
      </c>
      <c r="F84" s="130" t="s">
        <v>362</v>
      </c>
      <c r="G84" s="469">
        <v>170.5</v>
      </c>
      <c r="H84" s="469">
        <v>152.5</v>
      </c>
      <c r="I84" s="151">
        <f t="shared" si="12"/>
        <v>323</v>
      </c>
      <c r="J84" s="152">
        <f t="shared" si="13"/>
        <v>0.70216999999999996</v>
      </c>
      <c r="K84" s="153">
        <f t="shared" si="14"/>
        <v>2</v>
      </c>
    </row>
    <row r="85" spans="1:11" s="380" customFormat="1" ht="15" customHeight="1" x14ac:dyDescent="0.3">
      <c r="A85" s="380">
        <f t="shared" si="11"/>
        <v>3</v>
      </c>
      <c r="B85" s="377">
        <f t="shared" ref="B85:B146" si="15">+B84+1</f>
        <v>3</v>
      </c>
      <c r="C85" s="138" t="s">
        <v>86</v>
      </c>
      <c r="D85" s="130" t="s">
        <v>803</v>
      </c>
      <c r="E85" s="130" t="s">
        <v>804</v>
      </c>
      <c r="F85" s="130" t="s">
        <v>770</v>
      </c>
      <c r="G85" s="369">
        <v>166.5</v>
      </c>
      <c r="H85" s="369">
        <v>152</v>
      </c>
      <c r="I85" s="151">
        <f t="shared" si="12"/>
        <v>318.5</v>
      </c>
      <c r="J85" s="152">
        <f t="shared" si="13"/>
        <v>0.69238999999999995</v>
      </c>
      <c r="K85" s="153">
        <f t="shared" si="14"/>
        <v>3</v>
      </c>
    </row>
    <row r="86" spans="1:11" s="381" customFormat="1" ht="15" customHeight="1" x14ac:dyDescent="0.3">
      <c r="A86" s="381">
        <f t="shared" si="11"/>
        <v>4</v>
      </c>
      <c r="B86" s="379">
        <f t="shared" si="15"/>
        <v>4</v>
      </c>
      <c r="C86" s="138" t="s">
        <v>82</v>
      </c>
      <c r="D86" s="130" t="s">
        <v>484</v>
      </c>
      <c r="E86" s="130" t="s">
        <v>485</v>
      </c>
      <c r="F86" s="130" t="s">
        <v>485</v>
      </c>
      <c r="G86" s="369">
        <v>159.5</v>
      </c>
      <c r="H86" s="369">
        <v>158</v>
      </c>
      <c r="I86" s="151">
        <f t="shared" si="12"/>
        <v>317.5</v>
      </c>
      <c r="J86" s="152">
        <f t="shared" si="13"/>
        <v>0.69020999999999999</v>
      </c>
      <c r="K86" s="153">
        <f t="shared" si="14"/>
        <v>4</v>
      </c>
    </row>
    <row r="87" spans="1:11" s="381" customFormat="1" ht="15" customHeight="1" x14ac:dyDescent="0.3">
      <c r="A87" s="381">
        <f t="shared" si="11"/>
        <v>5</v>
      </c>
      <c r="B87" s="379">
        <f t="shared" si="15"/>
        <v>5</v>
      </c>
      <c r="C87" s="137" t="s">
        <v>82</v>
      </c>
      <c r="D87" s="221" t="s">
        <v>486</v>
      </c>
      <c r="E87" s="221" t="s">
        <v>487</v>
      </c>
      <c r="F87" s="221" t="s">
        <v>487</v>
      </c>
      <c r="G87" s="367">
        <v>152.5</v>
      </c>
      <c r="H87" s="367">
        <v>161.5</v>
      </c>
      <c r="I87" s="470">
        <f t="shared" si="12"/>
        <v>314</v>
      </c>
      <c r="J87" s="471">
        <f t="shared" si="13"/>
        <v>0.68259999999999998</v>
      </c>
      <c r="K87" s="157">
        <f t="shared" si="14"/>
        <v>5</v>
      </c>
    </row>
    <row r="88" spans="1:11" s="380" customFormat="1" ht="15" customHeight="1" x14ac:dyDescent="0.3">
      <c r="A88" s="380">
        <f t="shared" si="11"/>
        <v>6</v>
      </c>
      <c r="B88" s="377">
        <f t="shared" si="15"/>
        <v>6</v>
      </c>
      <c r="C88" s="138" t="s">
        <v>86</v>
      </c>
      <c r="D88" s="130" t="s">
        <v>801</v>
      </c>
      <c r="E88" s="130" t="s">
        <v>802</v>
      </c>
      <c r="F88" s="130" t="s">
        <v>802</v>
      </c>
      <c r="G88" s="369">
        <v>149.5</v>
      </c>
      <c r="H88" s="369">
        <v>152</v>
      </c>
      <c r="I88" s="151">
        <f t="shared" si="12"/>
        <v>301.5</v>
      </c>
      <c r="J88" s="152">
        <f t="shared" si="13"/>
        <v>0.65542999999999996</v>
      </c>
      <c r="K88" s="153">
        <f t="shared" si="14"/>
        <v>6</v>
      </c>
    </row>
    <row r="89" spans="1:11" s="382" customFormat="1" ht="15" customHeight="1" x14ac:dyDescent="0.3">
      <c r="A89" s="382">
        <f t="shared" si="11"/>
        <v>7</v>
      </c>
      <c r="B89" s="377">
        <f t="shared" si="15"/>
        <v>7</v>
      </c>
      <c r="C89" s="138" t="s">
        <v>128</v>
      </c>
      <c r="D89" s="130" t="s">
        <v>363</v>
      </c>
      <c r="E89" s="130" t="s">
        <v>364</v>
      </c>
      <c r="F89" s="130" t="s">
        <v>364</v>
      </c>
      <c r="G89" s="369">
        <v>148</v>
      </c>
      <c r="H89" s="369">
        <v>142</v>
      </c>
      <c r="I89" s="151">
        <f t="shared" si="12"/>
        <v>290</v>
      </c>
      <c r="J89" s="152">
        <f t="shared" si="13"/>
        <v>0.63043000000000005</v>
      </c>
      <c r="K89" s="153">
        <f t="shared" si="14"/>
        <v>7</v>
      </c>
    </row>
    <row r="90" spans="1:11" ht="13.95" customHeight="1" x14ac:dyDescent="0.3">
      <c r="A90" s="1">
        <f t="shared" si="11"/>
        <v>8</v>
      </c>
      <c r="B90" s="129">
        <f t="shared" si="15"/>
        <v>8</v>
      </c>
      <c r="C90" s="137" t="s">
        <v>82</v>
      </c>
      <c r="D90" s="463" t="s">
        <v>488</v>
      </c>
      <c r="E90" s="463" t="s">
        <v>489</v>
      </c>
      <c r="F90" s="463" t="s">
        <v>489</v>
      </c>
      <c r="G90" s="462">
        <v>140.5</v>
      </c>
      <c r="H90" s="462">
        <v>144</v>
      </c>
      <c r="I90" s="155">
        <f t="shared" si="12"/>
        <v>284.5</v>
      </c>
      <c r="J90" s="383">
        <f t="shared" si="13"/>
        <v>0.61846999999999996</v>
      </c>
      <c r="K90" s="384">
        <f t="shared" si="14"/>
        <v>8</v>
      </c>
    </row>
    <row r="91" spans="1:11" ht="15.6" x14ac:dyDescent="0.3">
      <c r="A91" s="1">
        <f t="shared" si="11"/>
        <v>9</v>
      </c>
      <c r="B91" s="129">
        <f t="shared" si="15"/>
        <v>9</v>
      </c>
      <c r="C91" s="137" t="s">
        <v>88</v>
      </c>
      <c r="D91" s="221" t="s">
        <v>306</v>
      </c>
      <c r="E91" s="221" t="s">
        <v>307</v>
      </c>
      <c r="F91" s="221" t="s">
        <v>139</v>
      </c>
      <c r="G91" s="462">
        <v>140</v>
      </c>
      <c r="H91" s="462">
        <v>144</v>
      </c>
      <c r="I91" s="155">
        <f t="shared" si="12"/>
        <v>284</v>
      </c>
      <c r="J91" s="156">
        <f t="shared" si="13"/>
        <v>0.61738999999999999</v>
      </c>
      <c r="K91" s="157">
        <f t="shared" si="14"/>
        <v>9</v>
      </c>
    </row>
    <row r="92" spans="1:11" ht="15.6" x14ac:dyDescent="0.3">
      <c r="A92" s="1">
        <f t="shared" si="11"/>
        <v>10</v>
      </c>
      <c r="B92" s="129">
        <f t="shared" si="15"/>
        <v>10</v>
      </c>
      <c r="C92" s="137" t="s">
        <v>90</v>
      </c>
      <c r="D92" s="464" t="s">
        <v>579</v>
      </c>
      <c r="E92" s="464" t="s">
        <v>580</v>
      </c>
      <c r="F92" s="472" t="s">
        <v>580</v>
      </c>
      <c r="G92" s="462">
        <v>145</v>
      </c>
      <c r="H92" s="462">
        <v>137.5</v>
      </c>
      <c r="I92" s="155">
        <f t="shared" si="12"/>
        <v>282.5</v>
      </c>
      <c r="J92" s="383">
        <f t="shared" si="13"/>
        <v>0.61412999999999995</v>
      </c>
      <c r="K92" s="384">
        <f t="shared" si="14"/>
        <v>10</v>
      </c>
    </row>
    <row r="93" spans="1:11" ht="13.2" hidden="1" customHeight="1" x14ac:dyDescent="0.25">
      <c r="A93" s="1">
        <f t="shared" si="11"/>
        <v>11</v>
      </c>
      <c r="B93" s="129">
        <f t="shared" si="15"/>
        <v>11</v>
      </c>
      <c r="C93" s="95"/>
      <c r="D93" s="25"/>
      <c r="E93" s="25"/>
      <c r="F93" s="25"/>
      <c r="G93" s="88"/>
      <c r="H93" s="88"/>
      <c r="I93" s="85">
        <f t="shared" si="12"/>
        <v>0</v>
      </c>
      <c r="J93" s="86">
        <f t="shared" si="13"/>
        <v>0</v>
      </c>
      <c r="K93" s="87">
        <f t="shared" si="14"/>
        <v>11</v>
      </c>
    </row>
    <row r="94" spans="1:11" ht="13.2" hidden="1" customHeight="1" x14ac:dyDescent="0.25">
      <c r="A94" s="1">
        <f t="shared" si="11"/>
        <v>11</v>
      </c>
      <c r="B94" s="129">
        <f t="shared" si="15"/>
        <v>12</v>
      </c>
      <c r="C94" s="95"/>
      <c r="D94" s="25"/>
      <c r="E94" s="25"/>
      <c r="F94" s="25"/>
      <c r="G94" s="88"/>
      <c r="H94" s="88"/>
      <c r="I94" s="85">
        <f t="shared" si="12"/>
        <v>0</v>
      </c>
      <c r="J94" s="86">
        <f t="shared" si="13"/>
        <v>0</v>
      </c>
      <c r="K94" s="87">
        <f t="shared" si="14"/>
        <v>11</v>
      </c>
    </row>
    <row r="95" spans="1:11" hidden="1" x14ac:dyDescent="0.25">
      <c r="A95" s="1">
        <f t="shared" si="11"/>
        <v>11</v>
      </c>
      <c r="B95" s="129">
        <f t="shared" si="15"/>
        <v>13</v>
      </c>
      <c r="C95" s="95"/>
      <c r="D95" s="25"/>
      <c r="E95" s="25"/>
      <c r="F95" s="25"/>
      <c r="G95" s="88"/>
      <c r="H95" s="88"/>
      <c r="I95" s="85">
        <f t="shared" ref="I95:I112" si="16">+G95+H95</f>
        <v>0</v>
      </c>
      <c r="J95" s="86">
        <f t="shared" ref="J95:J112" si="17">+TRUNC(I95/2/$I$81,5)</f>
        <v>0</v>
      </c>
      <c r="K95" s="87">
        <f t="shared" ref="K95:K112" si="18">IFERROR(RANK(I95,$I$83:$I$112,0),"")</f>
        <v>11</v>
      </c>
    </row>
    <row r="96" spans="1:11" hidden="1" x14ac:dyDescent="0.25">
      <c r="A96" s="1">
        <f t="shared" si="11"/>
        <v>11</v>
      </c>
      <c r="B96" s="129">
        <f t="shared" si="15"/>
        <v>14</v>
      </c>
      <c r="C96" s="95"/>
      <c r="D96" s="25"/>
      <c r="E96" s="25"/>
      <c r="F96" s="25"/>
      <c r="G96" s="88"/>
      <c r="H96" s="88"/>
      <c r="I96" s="85">
        <f t="shared" si="16"/>
        <v>0</v>
      </c>
      <c r="J96" s="86">
        <f t="shared" si="17"/>
        <v>0</v>
      </c>
      <c r="K96" s="87">
        <f t="shared" si="18"/>
        <v>11</v>
      </c>
    </row>
    <row r="97" spans="1:11" hidden="1" x14ac:dyDescent="0.25">
      <c r="A97" s="1">
        <f t="shared" si="11"/>
        <v>11</v>
      </c>
      <c r="B97" s="129">
        <f t="shared" si="15"/>
        <v>15</v>
      </c>
      <c r="C97" s="95"/>
      <c r="D97" s="25"/>
      <c r="E97" s="25"/>
      <c r="F97" s="25"/>
      <c r="G97" s="88"/>
      <c r="H97" s="88"/>
      <c r="I97" s="85">
        <f t="shared" si="16"/>
        <v>0</v>
      </c>
      <c r="J97" s="86">
        <f t="shared" si="17"/>
        <v>0</v>
      </c>
      <c r="K97" s="87">
        <f t="shared" si="18"/>
        <v>11</v>
      </c>
    </row>
    <row r="98" spans="1:11" hidden="1" x14ac:dyDescent="0.25">
      <c r="A98" s="1">
        <f t="shared" si="11"/>
        <v>11</v>
      </c>
      <c r="B98" s="129">
        <f t="shared" si="15"/>
        <v>16</v>
      </c>
      <c r="C98" s="95"/>
      <c r="D98" s="25"/>
      <c r="E98" s="25"/>
      <c r="F98" s="25"/>
      <c r="G98" s="88"/>
      <c r="H98" s="88"/>
      <c r="I98" s="85">
        <f t="shared" si="16"/>
        <v>0</v>
      </c>
      <c r="J98" s="86">
        <f t="shared" si="17"/>
        <v>0</v>
      </c>
      <c r="K98" s="87">
        <f t="shared" si="18"/>
        <v>11</v>
      </c>
    </row>
    <row r="99" spans="1:11" hidden="1" x14ac:dyDescent="0.25">
      <c r="A99" s="1">
        <f t="shared" si="11"/>
        <v>11</v>
      </c>
      <c r="B99" s="129">
        <f t="shared" si="15"/>
        <v>17</v>
      </c>
      <c r="C99" s="95"/>
      <c r="D99" s="25"/>
      <c r="E99" s="25"/>
      <c r="F99" s="25"/>
      <c r="G99" s="88"/>
      <c r="H99" s="88"/>
      <c r="I99" s="85">
        <f t="shared" si="16"/>
        <v>0</v>
      </c>
      <c r="J99" s="86">
        <f t="shared" si="17"/>
        <v>0</v>
      </c>
      <c r="K99" s="87">
        <f t="shared" si="18"/>
        <v>11</v>
      </c>
    </row>
    <row r="100" spans="1:11" hidden="1" x14ac:dyDescent="0.25">
      <c r="A100" s="1">
        <f t="shared" si="11"/>
        <v>11</v>
      </c>
      <c r="B100" s="129">
        <f t="shared" si="15"/>
        <v>18</v>
      </c>
      <c r="C100" s="95"/>
      <c r="D100" s="25"/>
      <c r="E100" s="25"/>
      <c r="F100" s="25"/>
      <c r="G100" s="88"/>
      <c r="H100" s="88"/>
      <c r="I100" s="85">
        <f t="shared" si="16"/>
        <v>0</v>
      </c>
      <c r="J100" s="86">
        <f t="shared" si="17"/>
        <v>0</v>
      </c>
      <c r="K100" s="87">
        <f t="shared" si="18"/>
        <v>11</v>
      </c>
    </row>
    <row r="101" spans="1:11" hidden="1" x14ac:dyDescent="0.25">
      <c r="A101" s="1">
        <f t="shared" si="11"/>
        <v>11</v>
      </c>
      <c r="B101" s="129">
        <f t="shared" si="15"/>
        <v>19</v>
      </c>
      <c r="C101" s="95"/>
      <c r="D101" s="25"/>
      <c r="E101" s="25"/>
      <c r="F101" s="25"/>
      <c r="G101" s="88"/>
      <c r="H101" s="88"/>
      <c r="I101" s="85">
        <f t="shared" si="16"/>
        <v>0</v>
      </c>
      <c r="J101" s="86">
        <f t="shared" si="17"/>
        <v>0</v>
      </c>
      <c r="K101" s="87">
        <f t="shared" si="18"/>
        <v>11</v>
      </c>
    </row>
    <row r="102" spans="1:11" hidden="1" x14ac:dyDescent="0.25">
      <c r="A102" s="1">
        <f t="shared" si="11"/>
        <v>11</v>
      </c>
      <c r="B102" s="129">
        <f t="shared" si="15"/>
        <v>20</v>
      </c>
      <c r="C102" s="95"/>
      <c r="D102" s="25"/>
      <c r="E102" s="25"/>
      <c r="F102" s="25"/>
      <c r="G102" s="88"/>
      <c r="H102" s="88"/>
      <c r="I102" s="85">
        <f t="shared" si="16"/>
        <v>0</v>
      </c>
      <c r="J102" s="86">
        <f t="shared" si="17"/>
        <v>0</v>
      </c>
      <c r="K102" s="87">
        <f t="shared" si="18"/>
        <v>11</v>
      </c>
    </row>
    <row r="103" spans="1:11" hidden="1" x14ac:dyDescent="0.25">
      <c r="A103" s="1">
        <f t="shared" si="11"/>
        <v>11</v>
      </c>
      <c r="B103" s="129">
        <f t="shared" si="15"/>
        <v>21</v>
      </c>
      <c r="C103" s="95"/>
      <c r="D103" s="25"/>
      <c r="E103" s="25"/>
      <c r="F103" s="25"/>
      <c r="G103" s="88"/>
      <c r="H103" s="88"/>
      <c r="I103" s="85">
        <f t="shared" si="16"/>
        <v>0</v>
      </c>
      <c r="J103" s="86">
        <f t="shared" si="17"/>
        <v>0</v>
      </c>
      <c r="K103" s="87">
        <f t="shared" si="18"/>
        <v>11</v>
      </c>
    </row>
    <row r="104" spans="1:11" hidden="1" x14ac:dyDescent="0.25">
      <c r="A104" s="1">
        <f t="shared" si="11"/>
        <v>11</v>
      </c>
      <c r="B104" s="129">
        <f t="shared" si="15"/>
        <v>22</v>
      </c>
      <c r="C104" s="95"/>
      <c r="D104" s="25"/>
      <c r="E104" s="25"/>
      <c r="F104" s="25"/>
      <c r="G104" s="88"/>
      <c r="H104" s="88"/>
      <c r="I104" s="85">
        <f t="shared" si="16"/>
        <v>0</v>
      </c>
      <c r="J104" s="86">
        <f t="shared" si="17"/>
        <v>0</v>
      </c>
      <c r="K104" s="87">
        <f t="shared" si="18"/>
        <v>11</v>
      </c>
    </row>
    <row r="105" spans="1:11" hidden="1" x14ac:dyDescent="0.25">
      <c r="A105" s="1">
        <f t="shared" si="11"/>
        <v>11</v>
      </c>
      <c r="B105" s="129">
        <f t="shared" si="15"/>
        <v>23</v>
      </c>
      <c r="C105" s="95"/>
      <c r="D105" s="25"/>
      <c r="E105" s="25"/>
      <c r="F105" s="25"/>
      <c r="G105" s="88"/>
      <c r="H105" s="88"/>
      <c r="I105" s="85">
        <f t="shared" si="16"/>
        <v>0</v>
      </c>
      <c r="J105" s="86">
        <f t="shared" si="17"/>
        <v>0</v>
      </c>
      <c r="K105" s="87">
        <f t="shared" si="18"/>
        <v>11</v>
      </c>
    </row>
    <row r="106" spans="1:11" hidden="1" x14ac:dyDescent="0.25">
      <c r="A106" s="1">
        <f t="shared" si="11"/>
        <v>11</v>
      </c>
      <c r="B106" s="129">
        <f t="shared" si="15"/>
        <v>24</v>
      </c>
      <c r="C106" s="95"/>
      <c r="D106" s="25"/>
      <c r="E106" s="25"/>
      <c r="F106" s="25"/>
      <c r="G106" s="88"/>
      <c r="H106" s="88"/>
      <c r="I106" s="85">
        <f t="shared" si="16"/>
        <v>0</v>
      </c>
      <c r="J106" s="86">
        <f t="shared" si="17"/>
        <v>0</v>
      </c>
      <c r="K106" s="87">
        <f t="shared" si="18"/>
        <v>11</v>
      </c>
    </row>
    <row r="107" spans="1:11" hidden="1" x14ac:dyDescent="0.25">
      <c r="A107" s="1">
        <f t="shared" si="11"/>
        <v>11</v>
      </c>
      <c r="B107" s="129">
        <f t="shared" si="15"/>
        <v>25</v>
      </c>
      <c r="C107" s="95"/>
      <c r="D107" s="25"/>
      <c r="E107" s="25"/>
      <c r="F107" s="25"/>
      <c r="G107" s="88"/>
      <c r="H107" s="88"/>
      <c r="I107" s="85">
        <f t="shared" si="16"/>
        <v>0</v>
      </c>
      <c r="J107" s="86">
        <f t="shared" si="17"/>
        <v>0</v>
      </c>
      <c r="K107" s="87">
        <f t="shared" si="18"/>
        <v>11</v>
      </c>
    </row>
    <row r="108" spans="1:11" hidden="1" x14ac:dyDescent="0.25">
      <c r="A108" s="1">
        <f t="shared" si="11"/>
        <v>11</v>
      </c>
      <c r="B108" s="129">
        <f t="shared" si="15"/>
        <v>26</v>
      </c>
      <c r="C108" s="95"/>
      <c r="D108" s="25"/>
      <c r="E108" s="25"/>
      <c r="F108" s="25"/>
      <c r="G108" s="88"/>
      <c r="H108" s="88"/>
      <c r="I108" s="85">
        <f t="shared" si="16"/>
        <v>0</v>
      </c>
      <c r="J108" s="86">
        <f t="shared" si="17"/>
        <v>0</v>
      </c>
      <c r="K108" s="87">
        <f t="shared" si="18"/>
        <v>11</v>
      </c>
    </row>
    <row r="109" spans="1:11" hidden="1" x14ac:dyDescent="0.25">
      <c r="A109" s="1">
        <f t="shared" si="11"/>
        <v>11</v>
      </c>
      <c r="B109" s="129">
        <f t="shared" si="15"/>
        <v>27</v>
      </c>
      <c r="C109" s="95"/>
      <c r="D109" s="25"/>
      <c r="E109" s="25"/>
      <c r="F109" s="25"/>
      <c r="G109" s="88"/>
      <c r="H109" s="88"/>
      <c r="I109" s="85">
        <f t="shared" si="16"/>
        <v>0</v>
      </c>
      <c r="J109" s="86">
        <f t="shared" si="17"/>
        <v>0</v>
      </c>
      <c r="K109" s="87">
        <f t="shared" si="18"/>
        <v>11</v>
      </c>
    </row>
    <row r="110" spans="1:11" hidden="1" x14ac:dyDescent="0.25">
      <c r="A110" s="1">
        <f t="shared" si="11"/>
        <v>11</v>
      </c>
      <c r="B110" s="129">
        <f t="shared" si="15"/>
        <v>28</v>
      </c>
      <c r="C110" s="95"/>
      <c r="D110" s="25"/>
      <c r="E110" s="25"/>
      <c r="F110" s="25"/>
      <c r="G110" s="88"/>
      <c r="H110" s="88"/>
      <c r="I110" s="85">
        <f t="shared" si="16"/>
        <v>0</v>
      </c>
      <c r="J110" s="86">
        <f t="shared" si="17"/>
        <v>0</v>
      </c>
      <c r="K110" s="87">
        <f t="shared" si="18"/>
        <v>11</v>
      </c>
    </row>
    <row r="111" spans="1:11" hidden="1" x14ac:dyDescent="0.25">
      <c r="A111" s="1">
        <f t="shared" si="11"/>
        <v>11</v>
      </c>
      <c r="B111" s="129">
        <f t="shared" si="15"/>
        <v>29</v>
      </c>
      <c r="C111" s="95"/>
      <c r="D111" s="25"/>
      <c r="E111" s="25"/>
      <c r="F111" s="25"/>
      <c r="G111" s="88"/>
      <c r="H111" s="88"/>
      <c r="I111" s="85">
        <f t="shared" si="16"/>
        <v>0</v>
      </c>
      <c r="J111" s="86">
        <f t="shared" si="17"/>
        <v>0</v>
      </c>
      <c r="K111" s="87">
        <f t="shared" si="18"/>
        <v>11</v>
      </c>
    </row>
    <row r="112" spans="1:11" hidden="1" x14ac:dyDescent="0.25">
      <c r="A112" s="1">
        <f t="shared" si="11"/>
        <v>11</v>
      </c>
      <c r="B112" s="129">
        <f t="shared" si="15"/>
        <v>30</v>
      </c>
      <c r="C112" s="95"/>
      <c r="D112" s="25"/>
      <c r="E112" s="25"/>
      <c r="F112" s="25"/>
      <c r="G112" s="88"/>
      <c r="H112" s="88"/>
      <c r="I112" s="85">
        <f t="shared" si="16"/>
        <v>0</v>
      </c>
      <c r="J112" s="86">
        <f t="shared" si="17"/>
        <v>0</v>
      </c>
      <c r="K112" s="87">
        <f t="shared" si="18"/>
        <v>11</v>
      </c>
    </row>
    <row r="113" spans="1:11" x14ac:dyDescent="0.25">
      <c r="A113" s="1">
        <f t="shared" si="11"/>
        <v>0</v>
      </c>
      <c r="B113" s="129"/>
    </row>
    <row r="114" spans="1:11" ht="23.4" thickBot="1" x14ac:dyDescent="0.45">
      <c r="A114" s="1">
        <f t="shared" si="11"/>
        <v>0</v>
      </c>
      <c r="B114" s="129"/>
      <c r="C114" s="27"/>
      <c r="D114" s="24"/>
      <c r="E114" s="23" t="str">
        <f>+'Index + Adults'!E23</f>
        <v>Pony Rider Novice</v>
      </c>
      <c r="F114" s="16"/>
      <c r="G114" s="2" t="str">
        <f>+'Index + Adults'!H23</f>
        <v>Debi van Wyk</v>
      </c>
      <c r="H114" s="2" t="str">
        <f>+'Index + Adults'!I23</f>
        <v>Moya Truter</v>
      </c>
      <c r="I114" s="2" t="s">
        <v>15</v>
      </c>
      <c r="J114" s="115"/>
      <c r="K114" s="4"/>
    </row>
    <row r="115" spans="1:11" ht="18.600000000000001" thickTop="1" thickBot="1" x14ac:dyDescent="0.35">
      <c r="A115" s="1">
        <f t="shared" si="11"/>
        <v>0</v>
      </c>
      <c r="B115" s="129"/>
      <c r="C115" s="5"/>
      <c r="D115" s="6"/>
      <c r="E115" s="40" t="str">
        <f>+'Index + Adults'!F23</f>
        <v>DSA Pony Rider Novice Test  6 2020</v>
      </c>
      <c r="F115" s="7"/>
      <c r="G115" s="44" t="str">
        <f>+'Index + Adults'!J23</f>
        <v>C</v>
      </c>
      <c r="H115" s="43" t="str">
        <f>+'Index + Adults'!K23</f>
        <v>B</v>
      </c>
      <c r="I115" s="8">
        <f>+'Index + Adults'!G23</f>
        <v>230</v>
      </c>
      <c r="J115" s="116"/>
      <c r="K115" s="9"/>
    </row>
    <row r="116" spans="1:11" ht="16.8" thickTop="1" thickBot="1" x14ac:dyDescent="0.35">
      <c r="A116" s="1" t="str">
        <f t="shared" si="11"/>
        <v>PLACE</v>
      </c>
      <c r="B116" s="129"/>
      <c r="C116" s="34" t="s">
        <v>0</v>
      </c>
      <c r="D116" s="34" t="s">
        <v>1</v>
      </c>
      <c r="E116" s="34" t="s">
        <v>2</v>
      </c>
      <c r="F116" s="34" t="s">
        <v>3</v>
      </c>
      <c r="G116" s="34" t="s">
        <v>4</v>
      </c>
      <c r="H116" s="34" t="s">
        <v>5</v>
      </c>
      <c r="I116" s="34" t="s">
        <v>6</v>
      </c>
      <c r="J116" s="117" t="s">
        <v>7</v>
      </c>
      <c r="K116" s="35" t="s">
        <v>8</v>
      </c>
    </row>
    <row r="117" spans="1:11" s="22" customFormat="1" ht="15" customHeight="1" thickBot="1" x14ac:dyDescent="0.35">
      <c r="A117" s="22">
        <f t="shared" si="11"/>
        <v>1</v>
      </c>
      <c r="B117" s="129">
        <f t="shared" si="15"/>
        <v>1</v>
      </c>
      <c r="C117" s="137" t="s">
        <v>80</v>
      </c>
      <c r="D117" s="466" t="s">
        <v>826</v>
      </c>
      <c r="E117" s="466" t="s">
        <v>812</v>
      </c>
      <c r="F117" s="466" t="s">
        <v>812</v>
      </c>
      <c r="G117" s="367">
        <v>179</v>
      </c>
      <c r="H117" s="367">
        <v>178.5</v>
      </c>
      <c r="I117" s="155">
        <f t="shared" ref="I117:I122" si="19">+G117+H117</f>
        <v>357.5</v>
      </c>
      <c r="J117" s="156">
        <f t="shared" ref="J117:J122" si="20">+TRUNC(I117/2/$I$115,5)</f>
        <v>0.77717000000000003</v>
      </c>
      <c r="K117" s="384">
        <f t="shared" ref="K117:K122" si="21">IFERROR(RANK(I117,$I$117:$I$146,0),"")</f>
        <v>1</v>
      </c>
    </row>
    <row r="118" spans="1:11" s="22" customFormat="1" ht="15" customHeight="1" thickBot="1" x14ac:dyDescent="0.35">
      <c r="A118" s="22">
        <f t="shared" si="11"/>
        <v>2</v>
      </c>
      <c r="B118" s="129">
        <f t="shared" si="15"/>
        <v>2</v>
      </c>
      <c r="C118" s="137" t="s">
        <v>115</v>
      </c>
      <c r="D118" s="467" t="s">
        <v>735</v>
      </c>
      <c r="E118" s="467" t="s">
        <v>736</v>
      </c>
      <c r="F118" s="467" t="s">
        <v>736</v>
      </c>
      <c r="G118" s="462">
        <v>159.5</v>
      </c>
      <c r="H118" s="462">
        <v>168</v>
      </c>
      <c r="I118" s="155">
        <f t="shared" si="19"/>
        <v>327.5</v>
      </c>
      <c r="J118" s="156">
        <f t="shared" si="20"/>
        <v>0.71194999999999997</v>
      </c>
      <c r="K118" s="384">
        <f t="shared" si="21"/>
        <v>2</v>
      </c>
    </row>
    <row r="119" spans="1:11" s="22" customFormat="1" ht="15" customHeight="1" x14ac:dyDescent="0.3">
      <c r="A119" s="22">
        <f t="shared" si="11"/>
        <v>3</v>
      </c>
      <c r="B119" s="129">
        <f t="shared" si="15"/>
        <v>3</v>
      </c>
      <c r="C119" s="138" t="s">
        <v>9</v>
      </c>
      <c r="D119" s="444" t="s">
        <v>265</v>
      </c>
      <c r="E119" s="444" t="s">
        <v>266</v>
      </c>
      <c r="F119" s="444" t="s">
        <v>266</v>
      </c>
      <c r="G119" s="369">
        <v>168</v>
      </c>
      <c r="H119" s="369">
        <v>156.5</v>
      </c>
      <c r="I119" s="151">
        <f t="shared" si="19"/>
        <v>324.5</v>
      </c>
      <c r="J119" s="152">
        <f t="shared" si="20"/>
        <v>0.70543</v>
      </c>
      <c r="K119" s="153">
        <f t="shared" si="21"/>
        <v>3</v>
      </c>
    </row>
    <row r="120" spans="1:11" s="22" customFormat="1" ht="12.75" customHeight="1" x14ac:dyDescent="0.3">
      <c r="A120" s="22">
        <f t="shared" si="11"/>
        <v>4</v>
      </c>
      <c r="B120" s="129">
        <f t="shared" si="15"/>
        <v>4</v>
      </c>
      <c r="C120" s="137" t="s">
        <v>90</v>
      </c>
      <c r="D120" s="463" t="s">
        <v>581</v>
      </c>
      <c r="E120" s="464" t="s">
        <v>580</v>
      </c>
      <c r="F120" s="464" t="s">
        <v>580</v>
      </c>
      <c r="G120" s="367">
        <v>165.5</v>
      </c>
      <c r="H120" s="367">
        <v>156</v>
      </c>
      <c r="I120" s="155">
        <f t="shared" si="19"/>
        <v>321.5</v>
      </c>
      <c r="J120" s="156">
        <f t="shared" si="20"/>
        <v>0.69891000000000003</v>
      </c>
      <c r="K120" s="384">
        <f t="shared" si="21"/>
        <v>4</v>
      </c>
    </row>
    <row r="121" spans="1:11" s="22" customFormat="1" ht="15" customHeight="1" x14ac:dyDescent="0.3">
      <c r="A121" s="22">
        <f t="shared" si="11"/>
        <v>5</v>
      </c>
      <c r="B121" s="129">
        <f t="shared" si="15"/>
        <v>5</v>
      </c>
      <c r="C121" s="138" t="s">
        <v>9</v>
      </c>
      <c r="D121" s="444" t="s">
        <v>267</v>
      </c>
      <c r="E121" s="444" t="s">
        <v>268</v>
      </c>
      <c r="F121" s="444" t="s">
        <v>268</v>
      </c>
      <c r="G121" s="369">
        <v>157.5</v>
      </c>
      <c r="H121" s="369">
        <v>152</v>
      </c>
      <c r="I121" s="151">
        <f t="shared" si="19"/>
        <v>309.5</v>
      </c>
      <c r="J121" s="152">
        <f t="shared" si="20"/>
        <v>0.67281999999999997</v>
      </c>
      <c r="K121" s="153">
        <f t="shared" si="21"/>
        <v>5</v>
      </c>
    </row>
    <row r="122" spans="1:11" s="22" customFormat="1" ht="12.75" customHeight="1" x14ac:dyDescent="0.3">
      <c r="A122" s="22">
        <f t="shared" si="11"/>
        <v>6</v>
      </c>
      <c r="B122" s="129">
        <f t="shared" si="15"/>
        <v>6</v>
      </c>
      <c r="C122" s="137" t="s">
        <v>82</v>
      </c>
      <c r="D122" s="463" t="s">
        <v>490</v>
      </c>
      <c r="E122" s="463" t="s">
        <v>491</v>
      </c>
      <c r="F122" s="463" t="s">
        <v>491</v>
      </c>
      <c r="G122" s="367">
        <v>159.5</v>
      </c>
      <c r="H122" s="367">
        <v>143</v>
      </c>
      <c r="I122" s="155">
        <f t="shared" si="19"/>
        <v>302.5</v>
      </c>
      <c r="J122" s="156">
        <f t="shared" si="20"/>
        <v>0.65759999999999996</v>
      </c>
      <c r="K122" s="157">
        <f t="shared" si="21"/>
        <v>6</v>
      </c>
    </row>
    <row r="123" spans="1:11" s="22" customFormat="1" ht="12.75" hidden="1" customHeight="1" x14ac:dyDescent="0.3">
      <c r="A123" s="22">
        <f t="shared" si="11"/>
        <v>7</v>
      </c>
      <c r="B123" s="129">
        <f t="shared" si="15"/>
        <v>7</v>
      </c>
      <c r="C123" s="137"/>
      <c r="D123" s="221"/>
      <c r="E123" s="221"/>
      <c r="F123" s="221"/>
      <c r="G123" s="367"/>
      <c r="H123" s="367"/>
      <c r="I123" s="155">
        <f t="shared" ref="I123:I125" si="22">+G123+H123</f>
        <v>0</v>
      </c>
      <c r="J123" s="156">
        <f t="shared" ref="J123:J125" si="23">+TRUNC(I123/2/$I$115,5)</f>
        <v>0</v>
      </c>
      <c r="K123" s="384">
        <f t="shared" ref="K123:K125" si="24">IFERROR(RANK(I123,$I$117:$I$146,0),"")</f>
        <v>7</v>
      </c>
    </row>
    <row r="124" spans="1:11" s="22" customFormat="1" ht="12.75" hidden="1" customHeight="1" x14ac:dyDescent="0.3">
      <c r="A124" s="22">
        <f t="shared" si="11"/>
        <v>7</v>
      </c>
      <c r="B124" s="129">
        <f t="shared" si="15"/>
        <v>8</v>
      </c>
      <c r="C124" s="137"/>
      <c r="D124" s="463"/>
      <c r="E124" s="463"/>
      <c r="F124" s="463"/>
      <c r="G124" s="367"/>
      <c r="H124" s="367"/>
      <c r="I124" s="155">
        <f t="shared" si="22"/>
        <v>0</v>
      </c>
      <c r="J124" s="156">
        <f t="shared" si="23"/>
        <v>0</v>
      </c>
      <c r="K124" s="384">
        <f t="shared" si="24"/>
        <v>7</v>
      </c>
    </row>
    <row r="125" spans="1:11" s="22" customFormat="1" ht="12.75" hidden="1" customHeight="1" x14ac:dyDescent="0.3">
      <c r="A125" s="22">
        <f t="shared" si="11"/>
        <v>7</v>
      </c>
      <c r="B125" s="129">
        <f t="shared" si="15"/>
        <v>9</v>
      </c>
      <c r="C125" s="137"/>
      <c r="D125" s="221"/>
      <c r="E125" s="221"/>
      <c r="F125" s="221"/>
      <c r="G125" s="367"/>
      <c r="H125" s="367"/>
      <c r="I125" s="155">
        <f t="shared" si="22"/>
        <v>0</v>
      </c>
      <c r="J125" s="156">
        <f t="shared" si="23"/>
        <v>0</v>
      </c>
      <c r="K125" s="384">
        <f t="shared" si="24"/>
        <v>7</v>
      </c>
    </row>
    <row r="126" spans="1:11" ht="15.6" hidden="1" x14ac:dyDescent="0.3">
      <c r="A126" s="1">
        <f t="shared" si="11"/>
        <v>7</v>
      </c>
      <c r="B126" s="129">
        <f t="shared" si="15"/>
        <v>10</v>
      </c>
      <c r="C126" s="137"/>
      <c r="D126" s="465"/>
      <c r="E126" s="465"/>
      <c r="F126" s="465"/>
      <c r="G126" s="367"/>
      <c r="H126" s="367"/>
      <c r="I126" s="155">
        <f t="shared" ref="I126:I146" si="25">+G126+H126</f>
        <v>0</v>
      </c>
      <c r="J126" s="156">
        <f t="shared" ref="J126:J146" si="26">+TRUNC(I126/2/$I$115,5)</f>
        <v>0</v>
      </c>
      <c r="K126" s="384">
        <f t="shared" ref="K126:K146" si="27">IFERROR(RANK(I126,$I$117:$I$146,0),"")</f>
        <v>7</v>
      </c>
    </row>
    <row r="127" spans="1:11" ht="15.6" hidden="1" x14ac:dyDescent="0.3">
      <c r="A127" s="1">
        <f t="shared" si="11"/>
        <v>7</v>
      </c>
      <c r="B127" s="129">
        <f t="shared" si="15"/>
        <v>11</v>
      </c>
      <c r="C127" s="137"/>
      <c r="D127" s="465"/>
      <c r="E127" s="465"/>
      <c r="F127" s="465"/>
      <c r="G127" s="367"/>
      <c r="H127" s="367"/>
      <c r="I127" s="155">
        <f t="shared" si="25"/>
        <v>0</v>
      </c>
      <c r="J127" s="156">
        <f t="shared" si="26"/>
        <v>0</v>
      </c>
      <c r="K127" s="384">
        <f t="shared" si="27"/>
        <v>7</v>
      </c>
    </row>
    <row r="128" spans="1:11" ht="15.6" hidden="1" x14ac:dyDescent="0.3">
      <c r="A128" s="1">
        <f t="shared" si="11"/>
        <v>7</v>
      </c>
      <c r="B128" s="129">
        <f t="shared" si="15"/>
        <v>12</v>
      </c>
      <c r="C128" s="137"/>
      <c r="D128" s="465"/>
      <c r="E128" s="465"/>
      <c r="F128" s="465"/>
      <c r="G128" s="367"/>
      <c r="H128" s="367"/>
      <c r="I128" s="155">
        <f t="shared" si="25"/>
        <v>0</v>
      </c>
      <c r="J128" s="156">
        <f t="shared" si="26"/>
        <v>0</v>
      </c>
      <c r="K128" s="384">
        <f t="shared" si="27"/>
        <v>7</v>
      </c>
    </row>
    <row r="129" spans="1:11" ht="15.6" hidden="1" x14ac:dyDescent="0.3">
      <c r="A129" s="1">
        <f t="shared" si="11"/>
        <v>7</v>
      </c>
      <c r="B129" s="129">
        <f t="shared" si="15"/>
        <v>13</v>
      </c>
      <c r="C129" s="137"/>
      <c r="D129" s="465"/>
      <c r="E129" s="465"/>
      <c r="F129" s="465"/>
      <c r="G129" s="367"/>
      <c r="H129" s="367"/>
      <c r="I129" s="155">
        <f t="shared" si="25"/>
        <v>0</v>
      </c>
      <c r="J129" s="156">
        <f t="shared" si="26"/>
        <v>0</v>
      </c>
      <c r="K129" s="384">
        <f t="shared" si="27"/>
        <v>7</v>
      </c>
    </row>
    <row r="130" spans="1:11" ht="15.6" hidden="1" x14ac:dyDescent="0.3">
      <c r="A130" s="1">
        <f t="shared" si="11"/>
        <v>7</v>
      </c>
      <c r="B130" s="129">
        <f t="shared" si="15"/>
        <v>14</v>
      </c>
      <c r="C130" s="137"/>
      <c r="D130" s="465"/>
      <c r="E130" s="465"/>
      <c r="F130" s="465"/>
      <c r="G130" s="367"/>
      <c r="H130" s="367"/>
      <c r="I130" s="155">
        <f t="shared" si="25"/>
        <v>0</v>
      </c>
      <c r="J130" s="156">
        <f t="shared" si="26"/>
        <v>0</v>
      </c>
      <c r="K130" s="384">
        <f t="shared" si="27"/>
        <v>7</v>
      </c>
    </row>
    <row r="131" spans="1:11" ht="15.6" hidden="1" x14ac:dyDescent="0.3">
      <c r="A131" s="1">
        <f t="shared" si="11"/>
        <v>7</v>
      </c>
      <c r="B131" s="129">
        <f t="shared" si="15"/>
        <v>15</v>
      </c>
      <c r="C131" s="137"/>
      <c r="D131" s="465"/>
      <c r="E131" s="465"/>
      <c r="F131" s="465"/>
      <c r="G131" s="367"/>
      <c r="H131" s="367"/>
      <c r="I131" s="155">
        <f t="shared" si="25"/>
        <v>0</v>
      </c>
      <c r="J131" s="156">
        <f t="shared" si="26"/>
        <v>0</v>
      </c>
      <c r="K131" s="384">
        <f t="shared" si="27"/>
        <v>7</v>
      </c>
    </row>
    <row r="132" spans="1:11" ht="15.6" hidden="1" x14ac:dyDescent="0.3">
      <c r="A132" s="1">
        <f t="shared" si="11"/>
        <v>7</v>
      </c>
      <c r="B132" s="129">
        <f t="shared" si="15"/>
        <v>16</v>
      </c>
      <c r="C132" s="137"/>
      <c r="D132" s="465"/>
      <c r="E132" s="465"/>
      <c r="F132" s="465"/>
      <c r="G132" s="367"/>
      <c r="H132" s="367"/>
      <c r="I132" s="155">
        <f t="shared" si="25"/>
        <v>0</v>
      </c>
      <c r="J132" s="156">
        <f t="shared" si="26"/>
        <v>0</v>
      </c>
      <c r="K132" s="384">
        <f t="shared" si="27"/>
        <v>7</v>
      </c>
    </row>
    <row r="133" spans="1:11" ht="15.6" hidden="1" x14ac:dyDescent="0.3">
      <c r="A133" s="1">
        <f t="shared" si="11"/>
        <v>7</v>
      </c>
      <c r="B133" s="129">
        <f t="shared" si="15"/>
        <v>17</v>
      </c>
      <c r="C133" s="137"/>
      <c r="D133" s="465"/>
      <c r="E133" s="465"/>
      <c r="F133" s="465"/>
      <c r="G133" s="367"/>
      <c r="H133" s="367"/>
      <c r="I133" s="155">
        <f t="shared" si="25"/>
        <v>0</v>
      </c>
      <c r="J133" s="156">
        <f t="shared" si="26"/>
        <v>0</v>
      </c>
      <c r="K133" s="384">
        <f t="shared" si="27"/>
        <v>7</v>
      </c>
    </row>
    <row r="134" spans="1:11" ht="15.6" hidden="1" x14ac:dyDescent="0.3">
      <c r="A134" s="1">
        <f t="shared" si="11"/>
        <v>7</v>
      </c>
      <c r="B134" s="129">
        <f t="shared" si="15"/>
        <v>18</v>
      </c>
      <c r="C134" s="137"/>
      <c r="D134" s="465"/>
      <c r="E134" s="465"/>
      <c r="F134" s="465"/>
      <c r="G134" s="367"/>
      <c r="H134" s="367"/>
      <c r="I134" s="155">
        <f t="shared" si="25"/>
        <v>0</v>
      </c>
      <c r="J134" s="156">
        <f t="shared" si="26"/>
        <v>0</v>
      </c>
      <c r="K134" s="384">
        <f t="shared" si="27"/>
        <v>7</v>
      </c>
    </row>
    <row r="135" spans="1:11" ht="15.6" hidden="1" x14ac:dyDescent="0.3">
      <c r="A135" s="1">
        <f t="shared" ref="A135:A200" si="28">K135</f>
        <v>7</v>
      </c>
      <c r="B135" s="129">
        <f t="shared" si="15"/>
        <v>19</v>
      </c>
      <c r="C135" s="137"/>
      <c r="D135" s="465"/>
      <c r="E135" s="465"/>
      <c r="F135" s="465"/>
      <c r="G135" s="367"/>
      <c r="H135" s="367"/>
      <c r="I135" s="155">
        <f t="shared" si="25"/>
        <v>0</v>
      </c>
      <c r="J135" s="156">
        <f t="shared" si="26"/>
        <v>0</v>
      </c>
      <c r="K135" s="384">
        <f t="shared" si="27"/>
        <v>7</v>
      </c>
    </row>
    <row r="136" spans="1:11" ht="15.6" hidden="1" x14ac:dyDescent="0.3">
      <c r="A136" s="1">
        <f t="shared" si="28"/>
        <v>7</v>
      </c>
      <c r="B136" s="129">
        <f t="shared" si="15"/>
        <v>20</v>
      </c>
      <c r="C136" s="137"/>
      <c r="D136" s="465"/>
      <c r="E136" s="465"/>
      <c r="F136" s="465"/>
      <c r="G136" s="367"/>
      <c r="H136" s="367"/>
      <c r="I136" s="155">
        <f t="shared" si="25"/>
        <v>0</v>
      </c>
      <c r="J136" s="156">
        <f t="shared" si="26"/>
        <v>0</v>
      </c>
      <c r="K136" s="384">
        <f t="shared" si="27"/>
        <v>7</v>
      </c>
    </row>
    <row r="137" spans="1:11" ht="15.6" hidden="1" x14ac:dyDescent="0.3">
      <c r="A137" s="1">
        <f t="shared" si="28"/>
        <v>7</v>
      </c>
      <c r="B137" s="129">
        <f t="shared" si="15"/>
        <v>21</v>
      </c>
      <c r="C137" s="137"/>
      <c r="D137" s="465"/>
      <c r="E137" s="465"/>
      <c r="F137" s="465"/>
      <c r="G137" s="367"/>
      <c r="H137" s="367"/>
      <c r="I137" s="155">
        <f t="shared" si="25"/>
        <v>0</v>
      </c>
      <c r="J137" s="156">
        <f t="shared" si="26"/>
        <v>0</v>
      </c>
      <c r="K137" s="384">
        <f t="shared" si="27"/>
        <v>7</v>
      </c>
    </row>
    <row r="138" spans="1:11" ht="15.6" hidden="1" x14ac:dyDescent="0.3">
      <c r="A138" s="1">
        <f t="shared" si="28"/>
        <v>7</v>
      </c>
      <c r="B138" s="129">
        <f t="shared" si="15"/>
        <v>22</v>
      </c>
      <c r="C138" s="137"/>
      <c r="D138" s="465"/>
      <c r="E138" s="465"/>
      <c r="F138" s="465"/>
      <c r="G138" s="367"/>
      <c r="H138" s="367"/>
      <c r="I138" s="155">
        <f t="shared" si="25"/>
        <v>0</v>
      </c>
      <c r="J138" s="156">
        <f t="shared" si="26"/>
        <v>0</v>
      </c>
      <c r="K138" s="384">
        <f t="shared" si="27"/>
        <v>7</v>
      </c>
    </row>
    <row r="139" spans="1:11" ht="15.6" hidden="1" x14ac:dyDescent="0.3">
      <c r="A139" s="1">
        <f t="shared" si="28"/>
        <v>7</v>
      </c>
      <c r="B139" s="129">
        <f t="shared" si="15"/>
        <v>23</v>
      </c>
      <c r="C139" s="137"/>
      <c r="D139" s="465"/>
      <c r="E139" s="465"/>
      <c r="F139" s="465"/>
      <c r="G139" s="367"/>
      <c r="H139" s="367"/>
      <c r="I139" s="155">
        <f t="shared" si="25"/>
        <v>0</v>
      </c>
      <c r="J139" s="156">
        <f t="shared" si="26"/>
        <v>0</v>
      </c>
      <c r="K139" s="384">
        <f t="shared" si="27"/>
        <v>7</v>
      </c>
    </row>
    <row r="140" spans="1:11" ht="15.6" hidden="1" x14ac:dyDescent="0.3">
      <c r="A140" s="1">
        <f t="shared" si="28"/>
        <v>7</v>
      </c>
      <c r="B140" s="129">
        <f t="shared" si="15"/>
        <v>24</v>
      </c>
      <c r="C140" s="137"/>
      <c r="D140" s="465"/>
      <c r="E140" s="465"/>
      <c r="F140" s="465"/>
      <c r="G140" s="367"/>
      <c r="H140" s="367"/>
      <c r="I140" s="155">
        <f t="shared" si="25"/>
        <v>0</v>
      </c>
      <c r="J140" s="156">
        <f t="shared" si="26"/>
        <v>0</v>
      </c>
      <c r="K140" s="384">
        <f t="shared" si="27"/>
        <v>7</v>
      </c>
    </row>
    <row r="141" spans="1:11" ht="15.6" hidden="1" x14ac:dyDescent="0.3">
      <c r="A141" s="1">
        <f t="shared" si="28"/>
        <v>7</v>
      </c>
      <c r="B141" s="129">
        <f t="shared" si="15"/>
        <v>25</v>
      </c>
      <c r="C141" s="137"/>
      <c r="D141" s="465"/>
      <c r="E141" s="465"/>
      <c r="F141" s="465"/>
      <c r="G141" s="367"/>
      <c r="H141" s="367"/>
      <c r="I141" s="155">
        <f t="shared" si="25"/>
        <v>0</v>
      </c>
      <c r="J141" s="156">
        <f t="shared" si="26"/>
        <v>0</v>
      </c>
      <c r="K141" s="384">
        <f t="shared" si="27"/>
        <v>7</v>
      </c>
    </row>
    <row r="142" spans="1:11" ht="15.6" hidden="1" x14ac:dyDescent="0.3">
      <c r="A142" s="1">
        <f t="shared" si="28"/>
        <v>7</v>
      </c>
      <c r="B142" s="129">
        <f t="shared" si="15"/>
        <v>26</v>
      </c>
      <c r="C142" s="137"/>
      <c r="D142" s="465"/>
      <c r="E142" s="465"/>
      <c r="F142" s="465"/>
      <c r="G142" s="367"/>
      <c r="H142" s="367"/>
      <c r="I142" s="155">
        <f t="shared" si="25"/>
        <v>0</v>
      </c>
      <c r="J142" s="156">
        <f t="shared" si="26"/>
        <v>0</v>
      </c>
      <c r="K142" s="384">
        <f t="shared" si="27"/>
        <v>7</v>
      </c>
    </row>
    <row r="143" spans="1:11" ht="15.6" hidden="1" x14ac:dyDescent="0.3">
      <c r="A143" s="1">
        <f t="shared" si="28"/>
        <v>7</v>
      </c>
      <c r="B143" s="129">
        <f t="shared" si="15"/>
        <v>27</v>
      </c>
      <c r="C143" s="137"/>
      <c r="D143" s="465"/>
      <c r="E143" s="465"/>
      <c r="F143" s="465"/>
      <c r="G143" s="367"/>
      <c r="H143" s="367"/>
      <c r="I143" s="155">
        <f t="shared" si="25"/>
        <v>0</v>
      </c>
      <c r="J143" s="156">
        <f t="shared" si="26"/>
        <v>0</v>
      </c>
      <c r="K143" s="384">
        <f t="shared" si="27"/>
        <v>7</v>
      </c>
    </row>
    <row r="144" spans="1:11" ht="15.6" hidden="1" x14ac:dyDescent="0.3">
      <c r="A144" s="1">
        <f t="shared" si="28"/>
        <v>7</v>
      </c>
      <c r="B144" s="129">
        <f t="shared" si="15"/>
        <v>28</v>
      </c>
      <c r="C144" s="137"/>
      <c r="D144" s="465"/>
      <c r="E144" s="465"/>
      <c r="F144" s="465"/>
      <c r="G144" s="367"/>
      <c r="H144" s="367"/>
      <c r="I144" s="155">
        <f t="shared" si="25"/>
        <v>0</v>
      </c>
      <c r="J144" s="156">
        <f t="shared" si="26"/>
        <v>0</v>
      </c>
      <c r="K144" s="384">
        <f t="shared" si="27"/>
        <v>7</v>
      </c>
    </row>
    <row r="145" spans="1:11" ht="15.6" hidden="1" x14ac:dyDescent="0.3">
      <c r="A145" s="1">
        <f t="shared" si="28"/>
        <v>7</v>
      </c>
      <c r="B145" s="129">
        <f t="shared" si="15"/>
        <v>29</v>
      </c>
      <c r="C145" s="137"/>
      <c r="D145" s="465"/>
      <c r="E145" s="465"/>
      <c r="F145" s="465"/>
      <c r="G145" s="367"/>
      <c r="H145" s="367"/>
      <c r="I145" s="155">
        <f t="shared" si="25"/>
        <v>0</v>
      </c>
      <c r="J145" s="156">
        <f t="shared" si="26"/>
        <v>0</v>
      </c>
      <c r="K145" s="384">
        <f t="shared" si="27"/>
        <v>7</v>
      </c>
    </row>
    <row r="146" spans="1:11" ht="15.6" hidden="1" x14ac:dyDescent="0.3">
      <c r="A146" s="1">
        <f t="shared" si="28"/>
        <v>7</v>
      </c>
      <c r="B146" s="129">
        <f t="shared" si="15"/>
        <v>30</v>
      </c>
      <c r="C146" s="137"/>
      <c r="D146" s="465"/>
      <c r="E146" s="465"/>
      <c r="F146" s="465"/>
      <c r="G146" s="367"/>
      <c r="H146" s="367"/>
      <c r="I146" s="155">
        <f t="shared" si="25"/>
        <v>0</v>
      </c>
      <c r="J146" s="156">
        <f t="shared" si="26"/>
        <v>0</v>
      </c>
      <c r="K146" s="384">
        <f t="shared" si="27"/>
        <v>7</v>
      </c>
    </row>
    <row r="147" spans="1:11" ht="15.6" x14ac:dyDescent="0.3">
      <c r="C147" s="20"/>
      <c r="D147" s="52"/>
      <c r="E147" s="52"/>
      <c r="F147" s="52"/>
      <c r="G147" s="53"/>
      <c r="H147" s="53"/>
      <c r="I147" s="54"/>
      <c r="J147" s="55"/>
      <c r="K147" s="56"/>
    </row>
    <row r="148" spans="1:11" ht="15.6" x14ac:dyDescent="0.3">
      <c r="C148" s="20"/>
      <c r="D148" s="52"/>
      <c r="E148" s="52"/>
      <c r="F148" s="52"/>
      <c r="G148" s="53"/>
      <c r="H148" s="53"/>
      <c r="I148" s="54"/>
      <c r="J148" s="55"/>
      <c r="K148" s="56"/>
    </row>
    <row r="149" spans="1:11" ht="16.2" thickBot="1" x14ac:dyDescent="0.35">
      <c r="C149" s="20"/>
      <c r="E149" s="52"/>
      <c r="F149" s="63" t="s">
        <v>93</v>
      </c>
      <c r="G149" s="53"/>
      <c r="H149" s="53"/>
      <c r="I149" s="54"/>
      <c r="J149" s="55"/>
      <c r="K149" s="56"/>
    </row>
    <row r="150" spans="1:11" ht="16.2" thickTop="1" x14ac:dyDescent="0.3">
      <c r="C150" s="20"/>
      <c r="D150" s="61"/>
      <c r="E150" s="61"/>
      <c r="F150" s="62" t="s">
        <v>18</v>
      </c>
      <c r="G150" s="34" t="s">
        <v>19</v>
      </c>
      <c r="H150" s="34" t="s">
        <v>20</v>
      </c>
      <c r="I150" s="34" t="s">
        <v>6</v>
      </c>
      <c r="J150" s="117"/>
      <c r="K150" s="35" t="s">
        <v>8</v>
      </c>
    </row>
    <row r="151" spans="1:11" ht="15.6" x14ac:dyDescent="0.3">
      <c r="C151" s="20"/>
      <c r="D151" s="52"/>
      <c r="E151" s="53"/>
      <c r="F151" s="388" t="s">
        <v>82</v>
      </c>
      <c r="G151" s="239">
        <v>326</v>
      </c>
      <c r="H151" s="239">
        <v>317.5</v>
      </c>
      <c r="I151" s="385">
        <f>+H151+G151</f>
        <v>643.5</v>
      </c>
      <c r="J151" s="68"/>
      <c r="K151" s="67">
        <v>1</v>
      </c>
    </row>
    <row r="152" spans="1:11" ht="15.6" x14ac:dyDescent="0.3">
      <c r="C152" s="20"/>
      <c r="D152" s="52"/>
      <c r="E152" s="52"/>
      <c r="F152" s="388" t="s">
        <v>9</v>
      </c>
      <c r="G152" s="239">
        <v>324.5</v>
      </c>
      <c r="H152" s="239">
        <v>309.5</v>
      </c>
      <c r="I152" s="385">
        <f>+H152+G152</f>
        <v>634</v>
      </c>
      <c r="J152" s="68"/>
      <c r="K152" s="67">
        <v>2</v>
      </c>
    </row>
    <row r="153" spans="1:11" ht="15.6" x14ac:dyDescent="0.3">
      <c r="C153" s="20"/>
      <c r="D153" s="52"/>
      <c r="E153" s="52"/>
      <c r="F153" s="388" t="s">
        <v>86</v>
      </c>
      <c r="G153" s="239">
        <v>318.5</v>
      </c>
      <c r="H153" s="239">
        <v>301.5</v>
      </c>
      <c r="I153" s="385">
        <f>+H153+G153</f>
        <v>620</v>
      </c>
      <c r="J153" s="68"/>
      <c r="K153" s="67">
        <v>3</v>
      </c>
    </row>
    <row r="154" spans="1:11" ht="15.6" x14ac:dyDescent="0.3">
      <c r="C154" s="20"/>
      <c r="D154" s="52"/>
      <c r="E154" s="52"/>
      <c r="F154" s="388" t="s">
        <v>128</v>
      </c>
      <c r="G154" s="239">
        <v>323</v>
      </c>
      <c r="H154" s="239">
        <v>290</v>
      </c>
      <c r="I154" s="385">
        <f>+H154+G154</f>
        <v>613</v>
      </c>
      <c r="J154" s="68"/>
      <c r="K154" s="67">
        <v>4</v>
      </c>
    </row>
    <row r="155" spans="1:11" ht="15.6" x14ac:dyDescent="0.3">
      <c r="C155" s="20"/>
      <c r="D155" s="52"/>
      <c r="E155" s="52"/>
      <c r="F155" s="52"/>
      <c r="G155" s="53"/>
      <c r="H155" s="53"/>
      <c r="I155" s="54"/>
      <c r="J155" s="55"/>
      <c r="K155" s="56"/>
    </row>
    <row r="156" spans="1:11" ht="23.4" thickBot="1" x14ac:dyDescent="0.45">
      <c r="A156" s="1">
        <f t="shared" si="28"/>
        <v>0</v>
      </c>
      <c r="C156" s="27"/>
      <c r="D156" s="24"/>
      <c r="E156" s="23" t="str">
        <f>+'Index + Adults'!E24</f>
        <v>Children Elementary</v>
      </c>
      <c r="F156" s="16"/>
      <c r="G156" s="2" t="str">
        <f>+'Index + Adults'!H24</f>
        <v>Debi van Wyk</v>
      </c>
      <c r="H156" s="2" t="str">
        <f>+'Index + Adults'!I24</f>
        <v>Moya Truter</v>
      </c>
      <c r="I156" s="2" t="s">
        <v>15</v>
      </c>
      <c r="J156" s="115"/>
      <c r="K156" s="4"/>
    </row>
    <row r="157" spans="1:11" ht="18.600000000000001" thickTop="1" thickBot="1" x14ac:dyDescent="0.35">
      <c r="A157" s="1">
        <f t="shared" si="28"/>
        <v>0</v>
      </c>
      <c r="C157" s="5"/>
      <c r="D157" s="6"/>
      <c r="E157" s="40" t="str">
        <f>+'Index + Adults'!F24</f>
        <v>DSA Pony Riders Elementary 6 2020</v>
      </c>
      <c r="F157" s="7"/>
      <c r="G157" s="44" t="str">
        <f>+'Index + Adults'!J24</f>
        <v>C</v>
      </c>
      <c r="H157" s="43" t="str">
        <f>+'Index + Adults'!K24</f>
        <v>B</v>
      </c>
      <c r="I157" s="8">
        <f>+'Index + Adults'!G24</f>
        <v>250</v>
      </c>
      <c r="J157" s="116"/>
      <c r="K157" s="9"/>
    </row>
    <row r="158" spans="1:11" ht="16.2" thickTop="1" x14ac:dyDescent="0.3">
      <c r="A158" s="1" t="str">
        <f t="shared" si="28"/>
        <v>PLACE</v>
      </c>
      <c r="C158" s="34" t="s">
        <v>0</v>
      </c>
      <c r="D158" s="34" t="s">
        <v>1</v>
      </c>
      <c r="E158" s="34" t="s">
        <v>2</v>
      </c>
      <c r="F158" s="34" t="s">
        <v>3</v>
      </c>
      <c r="G158" s="34" t="s">
        <v>4</v>
      </c>
      <c r="H158" s="34" t="s">
        <v>5</v>
      </c>
      <c r="I158" s="34" t="s">
        <v>6</v>
      </c>
      <c r="J158" s="117" t="s">
        <v>805</v>
      </c>
      <c r="K158" s="35" t="s">
        <v>8</v>
      </c>
    </row>
    <row r="159" spans="1:11" s="135" customFormat="1" ht="15" customHeight="1" x14ac:dyDescent="0.3">
      <c r="A159" s="135">
        <f>K159</f>
        <v>1</v>
      </c>
      <c r="B159" s="133">
        <v>1</v>
      </c>
      <c r="C159" s="138" t="s">
        <v>82</v>
      </c>
      <c r="D159" s="130" t="s">
        <v>492</v>
      </c>
      <c r="E159" s="130" t="s">
        <v>493</v>
      </c>
      <c r="F159" s="130" t="s">
        <v>493</v>
      </c>
      <c r="G159" s="369">
        <v>142</v>
      </c>
      <c r="H159" s="369">
        <v>143.5</v>
      </c>
      <c r="I159" s="151">
        <f>+G159+H159</f>
        <v>285.5</v>
      </c>
      <c r="J159" s="152">
        <f>+TRUNC(I159/2/$I$157,5)</f>
        <v>0.57099999999999995</v>
      </c>
      <c r="K159" s="153">
        <f>IFERROR(RANK(I159,$I$159:$I$178,0),"")</f>
        <v>1</v>
      </c>
    </row>
    <row r="160" spans="1:11" ht="15.6" x14ac:dyDescent="0.3">
      <c r="A160" s="1">
        <f>K160</f>
        <v>2</v>
      </c>
      <c r="B160" s="128">
        <f>+B159+1</f>
        <v>2</v>
      </c>
      <c r="C160" s="137" t="s">
        <v>80</v>
      </c>
      <c r="D160" s="221" t="s">
        <v>813</v>
      </c>
      <c r="E160" s="136" t="s">
        <v>814</v>
      </c>
      <c r="F160" s="136" t="s">
        <v>814</v>
      </c>
      <c r="G160" s="367">
        <v>132</v>
      </c>
      <c r="H160" s="367">
        <v>139.5</v>
      </c>
      <c r="I160" s="155">
        <f>+G160+H160</f>
        <v>271.5</v>
      </c>
      <c r="J160" s="156">
        <f>+TRUNC(I160/2/$I$157,5)</f>
        <v>0.54300000000000004</v>
      </c>
      <c r="K160" s="384">
        <f>IFERROR(RANK(I160,$I$159:$I$178,0),"")</f>
        <v>2</v>
      </c>
    </row>
    <row r="161" spans="1:11" hidden="1" x14ac:dyDescent="0.25">
      <c r="A161" s="1">
        <f>K161</f>
        <v>3</v>
      </c>
      <c r="B161" s="128">
        <f t="shared" ref="B161:B203" si="29">+B160+1</f>
        <v>3</v>
      </c>
      <c r="C161" s="95"/>
      <c r="D161" s="103"/>
      <c r="E161" s="103"/>
      <c r="F161" s="103"/>
      <c r="G161" s="90"/>
      <c r="H161" s="90"/>
      <c r="I161" s="85">
        <f>+G161+H161</f>
        <v>0</v>
      </c>
      <c r="J161" s="92">
        <f>+TRUNC(I161/2/$I$157,5)</f>
        <v>0</v>
      </c>
      <c r="K161" s="87">
        <f>IFERROR(RANK(I161,$I$159:$I$178,0),"")</f>
        <v>3</v>
      </c>
    </row>
    <row r="162" spans="1:11" hidden="1" x14ac:dyDescent="0.25">
      <c r="A162" s="1">
        <f t="shared" si="28"/>
        <v>3</v>
      </c>
      <c r="B162" s="128">
        <f t="shared" si="29"/>
        <v>4</v>
      </c>
      <c r="C162" s="95"/>
      <c r="D162" s="108"/>
      <c r="E162" s="108"/>
      <c r="F162" s="108"/>
      <c r="G162" s="90"/>
      <c r="H162" s="90"/>
      <c r="I162" s="85">
        <f t="shared" ref="I162:I178" si="30">+G162+H162</f>
        <v>0</v>
      </c>
      <c r="J162" s="92">
        <f t="shared" ref="J162:J178" si="31">+TRUNC(I162/2/$I$157,5)</f>
        <v>0</v>
      </c>
      <c r="K162" s="87">
        <f t="shared" ref="K162:K178" si="32">IFERROR(RANK(I162,$I$159:$I$178,0),"")</f>
        <v>3</v>
      </c>
    </row>
    <row r="163" spans="1:11" hidden="1" x14ac:dyDescent="0.25">
      <c r="A163" s="1">
        <f t="shared" si="28"/>
        <v>3</v>
      </c>
      <c r="B163" s="128">
        <f t="shared" si="29"/>
        <v>5</v>
      </c>
      <c r="C163" s="95"/>
      <c r="D163" s="108"/>
      <c r="E163" s="108"/>
      <c r="F163" s="108"/>
      <c r="G163" s="90"/>
      <c r="H163" s="90"/>
      <c r="I163" s="85">
        <f t="shared" si="30"/>
        <v>0</v>
      </c>
      <c r="J163" s="92">
        <f t="shared" si="31"/>
        <v>0</v>
      </c>
      <c r="K163" s="87">
        <f t="shared" si="32"/>
        <v>3</v>
      </c>
    </row>
    <row r="164" spans="1:11" hidden="1" x14ac:dyDescent="0.25">
      <c r="A164" s="1">
        <f t="shared" si="28"/>
        <v>3</v>
      </c>
      <c r="B164" s="128">
        <f t="shared" si="29"/>
        <v>6</v>
      </c>
      <c r="C164" s="95"/>
      <c r="D164" s="108"/>
      <c r="E164" s="108"/>
      <c r="F164" s="108"/>
      <c r="G164" s="90"/>
      <c r="H164" s="90"/>
      <c r="I164" s="85">
        <f t="shared" si="30"/>
        <v>0</v>
      </c>
      <c r="J164" s="92">
        <f t="shared" si="31"/>
        <v>0</v>
      </c>
      <c r="K164" s="87">
        <f t="shared" si="32"/>
        <v>3</v>
      </c>
    </row>
    <row r="165" spans="1:11" hidden="1" x14ac:dyDescent="0.25">
      <c r="A165" s="1">
        <f t="shared" si="28"/>
        <v>3</v>
      </c>
      <c r="B165" s="128">
        <f t="shared" si="29"/>
        <v>7</v>
      </c>
      <c r="C165" s="95"/>
      <c r="D165" s="108"/>
      <c r="E165" s="108"/>
      <c r="F165" s="108"/>
      <c r="G165" s="90"/>
      <c r="H165" s="90"/>
      <c r="I165" s="85">
        <f t="shared" si="30"/>
        <v>0</v>
      </c>
      <c r="J165" s="92">
        <f t="shared" si="31"/>
        <v>0</v>
      </c>
      <c r="K165" s="87">
        <f t="shared" si="32"/>
        <v>3</v>
      </c>
    </row>
    <row r="166" spans="1:11" hidden="1" x14ac:dyDescent="0.25">
      <c r="A166" s="1">
        <f t="shared" si="28"/>
        <v>3</v>
      </c>
      <c r="B166" s="128">
        <f t="shared" si="29"/>
        <v>8</v>
      </c>
      <c r="C166" s="95"/>
      <c r="D166" s="108"/>
      <c r="E166" s="108"/>
      <c r="F166" s="108"/>
      <c r="G166" s="90"/>
      <c r="H166" s="90"/>
      <c r="I166" s="85">
        <f t="shared" si="30"/>
        <v>0</v>
      </c>
      <c r="J166" s="92">
        <f t="shared" si="31"/>
        <v>0</v>
      </c>
      <c r="K166" s="87">
        <f t="shared" si="32"/>
        <v>3</v>
      </c>
    </row>
    <row r="167" spans="1:11" hidden="1" x14ac:dyDescent="0.25">
      <c r="A167" s="1">
        <f t="shared" si="28"/>
        <v>3</v>
      </c>
      <c r="B167" s="128">
        <f t="shared" si="29"/>
        <v>9</v>
      </c>
      <c r="C167" s="95"/>
      <c r="D167" s="108"/>
      <c r="E167" s="110"/>
      <c r="F167" s="108"/>
      <c r="G167" s="90"/>
      <c r="H167" s="90"/>
      <c r="I167" s="85">
        <f t="shared" si="30"/>
        <v>0</v>
      </c>
      <c r="J167" s="92">
        <f t="shared" si="31"/>
        <v>0</v>
      </c>
      <c r="K167" s="87">
        <f t="shared" si="32"/>
        <v>3</v>
      </c>
    </row>
    <row r="168" spans="1:11" hidden="1" x14ac:dyDescent="0.25">
      <c r="A168" s="1">
        <f t="shared" si="28"/>
        <v>3</v>
      </c>
      <c r="B168" s="128">
        <f t="shared" si="29"/>
        <v>10</v>
      </c>
      <c r="C168" s="95"/>
      <c r="D168" s="108"/>
      <c r="E168" s="108"/>
      <c r="F168" s="108"/>
      <c r="G168" s="90"/>
      <c r="H168" s="90"/>
      <c r="I168" s="85">
        <f t="shared" si="30"/>
        <v>0</v>
      </c>
      <c r="J168" s="92">
        <f t="shared" si="31"/>
        <v>0</v>
      </c>
      <c r="K168" s="87">
        <f t="shared" si="32"/>
        <v>3</v>
      </c>
    </row>
    <row r="169" spans="1:11" hidden="1" x14ac:dyDescent="0.25">
      <c r="A169" s="1">
        <f t="shared" si="28"/>
        <v>3</v>
      </c>
      <c r="B169" s="128">
        <f t="shared" si="29"/>
        <v>11</v>
      </c>
      <c r="C169" s="95"/>
      <c r="D169" s="108"/>
      <c r="E169" s="108"/>
      <c r="F169" s="108"/>
      <c r="G169" s="90"/>
      <c r="H169" s="90"/>
      <c r="I169" s="85">
        <f t="shared" si="30"/>
        <v>0</v>
      </c>
      <c r="J169" s="92">
        <f t="shared" si="31"/>
        <v>0</v>
      </c>
      <c r="K169" s="87">
        <f t="shared" si="32"/>
        <v>3</v>
      </c>
    </row>
    <row r="170" spans="1:11" hidden="1" x14ac:dyDescent="0.25">
      <c r="A170" s="1">
        <f t="shared" si="28"/>
        <v>3</v>
      </c>
      <c r="B170" s="128">
        <f t="shared" si="29"/>
        <v>12</v>
      </c>
      <c r="C170" s="95"/>
      <c r="D170" s="108"/>
      <c r="E170" s="108"/>
      <c r="F170" s="108"/>
      <c r="G170" s="90"/>
      <c r="H170" s="90"/>
      <c r="I170" s="85">
        <f t="shared" si="30"/>
        <v>0</v>
      </c>
      <c r="J170" s="92">
        <f t="shared" si="31"/>
        <v>0</v>
      </c>
      <c r="K170" s="87">
        <f t="shared" si="32"/>
        <v>3</v>
      </c>
    </row>
    <row r="171" spans="1:11" hidden="1" x14ac:dyDescent="0.25">
      <c r="A171" s="1">
        <f t="shared" si="28"/>
        <v>3</v>
      </c>
      <c r="B171" s="128">
        <f t="shared" si="29"/>
        <v>13</v>
      </c>
      <c r="C171" s="95"/>
      <c r="D171" s="108"/>
      <c r="E171" s="108"/>
      <c r="F171" s="108"/>
      <c r="G171" s="90"/>
      <c r="H171" s="90"/>
      <c r="I171" s="85">
        <f t="shared" si="30"/>
        <v>0</v>
      </c>
      <c r="J171" s="92">
        <f t="shared" si="31"/>
        <v>0</v>
      </c>
      <c r="K171" s="87">
        <f t="shared" si="32"/>
        <v>3</v>
      </c>
    </row>
    <row r="172" spans="1:11" hidden="1" x14ac:dyDescent="0.25">
      <c r="A172" s="1">
        <f t="shared" si="28"/>
        <v>3</v>
      </c>
      <c r="B172" s="128">
        <f t="shared" si="29"/>
        <v>14</v>
      </c>
      <c r="C172" s="95"/>
      <c r="D172" s="108"/>
      <c r="E172" s="108"/>
      <c r="F172" s="108"/>
      <c r="G172" s="90"/>
      <c r="H172" s="90"/>
      <c r="I172" s="85">
        <f t="shared" si="30"/>
        <v>0</v>
      </c>
      <c r="J172" s="92">
        <f t="shared" si="31"/>
        <v>0</v>
      </c>
      <c r="K172" s="87">
        <f t="shared" si="32"/>
        <v>3</v>
      </c>
    </row>
    <row r="173" spans="1:11" hidden="1" x14ac:dyDescent="0.25">
      <c r="A173" s="1">
        <f t="shared" si="28"/>
        <v>3</v>
      </c>
      <c r="B173" s="128">
        <f t="shared" si="29"/>
        <v>15</v>
      </c>
      <c r="C173" s="95"/>
      <c r="D173" s="108"/>
      <c r="E173" s="108"/>
      <c r="F173" s="108"/>
      <c r="G173" s="90"/>
      <c r="H173" s="90"/>
      <c r="I173" s="85">
        <f t="shared" si="30"/>
        <v>0</v>
      </c>
      <c r="J173" s="92">
        <f t="shared" si="31"/>
        <v>0</v>
      </c>
      <c r="K173" s="87">
        <f t="shared" si="32"/>
        <v>3</v>
      </c>
    </row>
    <row r="174" spans="1:11" hidden="1" x14ac:dyDescent="0.25">
      <c r="A174" s="1">
        <f t="shared" si="28"/>
        <v>3</v>
      </c>
      <c r="B174" s="128">
        <f t="shared" si="29"/>
        <v>16</v>
      </c>
      <c r="C174" s="95"/>
      <c r="D174" s="108"/>
      <c r="E174" s="108"/>
      <c r="F174" s="108"/>
      <c r="G174" s="90"/>
      <c r="H174" s="90"/>
      <c r="I174" s="85">
        <f t="shared" si="30"/>
        <v>0</v>
      </c>
      <c r="J174" s="92">
        <f t="shared" si="31"/>
        <v>0</v>
      </c>
      <c r="K174" s="87">
        <f t="shared" si="32"/>
        <v>3</v>
      </c>
    </row>
    <row r="175" spans="1:11" hidden="1" x14ac:dyDescent="0.25">
      <c r="A175" s="1">
        <f t="shared" si="28"/>
        <v>3</v>
      </c>
      <c r="B175" s="128">
        <f t="shared" si="29"/>
        <v>17</v>
      </c>
      <c r="C175" s="95"/>
      <c r="D175" s="108"/>
      <c r="E175" s="108"/>
      <c r="F175" s="108"/>
      <c r="G175" s="90"/>
      <c r="H175" s="90"/>
      <c r="I175" s="85">
        <f t="shared" si="30"/>
        <v>0</v>
      </c>
      <c r="J175" s="92">
        <f t="shared" si="31"/>
        <v>0</v>
      </c>
      <c r="K175" s="87">
        <f t="shared" si="32"/>
        <v>3</v>
      </c>
    </row>
    <row r="176" spans="1:11" hidden="1" x14ac:dyDescent="0.25">
      <c r="A176" s="1">
        <f t="shared" si="28"/>
        <v>3</v>
      </c>
      <c r="B176" s="128">
        <f t="shared" si="29"/>
        <v>18</v>
      </c>
      <c r="C176" s="95"/>
      <c r="D176" s="108"/>
      <c r="E176" s="108"/>
      <c r="F176" s="108"/>
      <c r="G176" s="90"/>
      <c r="H176" s="90"/>
      <c r="I176" s="85">
        <f t="shared" si="30"/>
        <v>0</v>
      </c>
      <c r="J176" s="92">
        <f t="shared" si="31"/>
        <v>0</v>
      </c>
      <c r="K176" s="87">
        <f t="shared" si="32"/>
        <v>3</v>
      </c>
    </row>
    <row r="177" spans="1:11" hidden="1" x14ac:dyDescent="0.25">
      <c r="A177" s="1">
        <f t="shared" si="28"/>
        <v>3</v>
      </c>
      <c r="B177" s="128">
        <f t="shared" si="29"/>
        <v>19</v>
      </c>
      <c r="C177" s="95"/>
      <c r="D177" s="108"/>
      <c r="E177" s="108"/>
      <c r="F177" s="108"/>
      <c r="G177" s="90"/>
      <c r="H177" s="90"/>
      <c r="I177" s="85">
        <f t="shared" si="30"/>
        <v>0</v>
      </c>
      <c r="J177" s="92">
        <f t="shared" si="31"/>
        <v>0</v>
      </c>
      <c r="K177" s="87">
        <f t="shared" si="32"/>
        <v>3</v>
      </c>
    </row>
    <row r="178" spans="1:11" hidden="1" x14ac:dyDescent="0.25">
      <c r="A178" s="1">
        <f t="shared" si="28"/>
        <v>3</v>
      </c>
      <c r="B178" s="128">
        <f t="shared" si="29"/>
        <v>20</v>
      </c>
      <c r="C178" s="95"/>
      <c r="D178" s="108"/>
      <c r="E178" s="108"/>
      <c r="F178" s="108"/>
      <c r="G178" s="90"/>
      <c r="H178" s="90"/>
      <c r="I178" s="85">
        <f t="shared" si="30"/>
        <v>0</v>
      </c>
      <c r="J178" s="92">
        <f t="shared" si="31"/>
        <v>0</v>
      </c>
      <c r="K178" s="87">
        <f t="shared" si="32"/>
        <v>3</v>
      </c>
    </row>
    <row r="179" spans="1:11" ht="15.6" x14ac:dyDescent="0.3">
      <c r="A179" s="1">
        <f t="shared" si="28"/>
        <v>0</v>
      </c>
      <c r="C179" s="13"/>
      <c r="D179" s="12"/>
      <c r="E179" s="18"/>
      <c r="F179" s="15"/>
      <c r="G179" s="11"/>
      <c r="H179" s="3"/>
      <c r="I179" s="3"/>
      <c r="J179" s="118"/>
      <c r="K179" s="14"/>
    </row>
    <row r="180" spans="1:11" x14ac:dyDescent="0.25">
      <c r="A180" s="1">
        <f t="shared" si="28"/>
        <v>0</v>
      </c>
    </row>
    <row r="181" spans="1:11" ht="23.4" thickBot="1" x14ac:dyDescent="0.45">
      <c r="A181" s="1">
        <f t="shared" si="28"/>
        <v>0</v>
      </c>
      <c r="C181" s="27"/>
      <c r="D181" s="24"/>
      <c r="E181" s="23" t="str">
        <f>+'Index + Adults'!E25</f>
        <v>Pony Rider Elementary</v>
      </c>
      <c r="F181" s="16"/>
      <c r="G181" s="2" t="str">
        <f>+'Index + Adults'!H25</f>
        <v>Debi van Wyk</v>
      </c>
      <c r="H181" s="2" t="str">
        <f>+'Index + Adults'!I25</f>
        <v>Moya Truter</v>
      </c>
      <c r="I181" s="2" t="s">
        <v>15</v>
      </c>
      <c r="J181" s="115"/>
      <c r="K181" s="4"/>
    </row>
    <row r="182" spans="1:11" ht="18.600000000000001" thickTop="1" thickBot="1" x14ac:dyDescent="0.35">
      <c r="A182" s="1">
        <f t="shared" si="28"/>
        <v>0</v>
      </c>
      <c r="C182" s="5"/>
      <c r="D182" s="6"/>
      <c r="E182" s="40" t="str">
        <f>+'Index + Adults'!F25</f>
        <v>DSA Pony Riders Elementary  6 2020</v>
      </c>
      <c r="F182" s="7"/>
      <c r="G182" s="44" t="str">
        <f>+'Index + Adults'!J25</f>
        <v>C</v>
      </c>
      <c r="H182" s="43" t="str">
        <f>+'Index + Adults'!K25</f>
        <v>B</v>
      </c>
      <c r="I182" s="8">
        <f>+'Index + Adults'!G25</f>
        <v>250</v>
      </c>
      <c r="J182" s="116"/>
      <c r="K182" s="9"/>
    </row>
    <row r="183" spans="1:11" ht="16.8" thickTop="1" thickBot="1" x14ac:dyDescent="0.35">
      <c r="A183" s="1" t="str">
        <f t="shared" si="28"/>
        <v>PLACE</v>
      </c>
      <c r="C183" s="34" t="s">
        <v>0</v>
      </c>
      <c r="D183" s="34" t="s">
        <v>1</v>
      </c>
      <c r="E183" s="34" t="s">
        <v>2</v>
      </c>
      <c r="F183" s="34" t="s">
        <v>3</v>
      </c>
      <c r="G183" s="34" t="s">
        <v>4</v>
      </c>
      <c r="H183" s="34" t="s">
        <v>5</v>
      </c>
      <c r="I183" s="34" t="s">
        <v>6</v>
      </c>
      <c r="J183" s="117" t="s">
        <v>7</v>
      </c>
      <c r="K183" s="35" t="s">
        <v>8</v>
      </c>
    </row>
    <row r="184" spans="1:11" s="135" customFormat="1" ht="15" customHeight="1" thickBot="1" x14ac:dyDescent="0.35">
      <c r="A184" s="135">
        <f>K184</f>
        <v>1</v>
      </c>
      <c r="B184" s="133">
        <f t="shared" si="29"/>
        <v>1</v>
      </c>
      <c r="C184" s="138" t="s">
        <v>82</v>
      </c>
      <c r="D184" s="387" t="s">
        <v>494</v>
      </c>
      <c r="E184" s="387" t="s">
        <v>495</v>
      </c>
      <c r="F184" s="387" t="s">
        <v>495</v>
      </c>
      <c r="G184" s="369">
        <v>159</v>
      </c>
      <c r="H184" s="369">
        <v>175.5</v>
      </c>
      <c r="I184" s="151">
        <f t="shared" ref="I184:I191" si="33">+G184+H184</f>
        <v>334.5</v>
      </c>
      <c r="J184" s="152">
        <f t="shared" ref="J184:J191" si="34">+TRUNC(I184/2/$I$182,5)</f>
        <v>0.66900000000000004</v>
      </c>
      <c r="K184" s="153">
        <f t="shared" ref="K184:K191" si="35">IFERROR(RANK(I184,$I$184:$I$203,0),"")</f>
        <v>1</v>
      </c>
    </row>
    <row r="185" spans="1:11" ht="15" customHeight="1" thickBot="1" x14ac:dyDescent="0.35">
      <c r="A185" s="1">
        <f>K185</f>
        <v>2</v>
      </c>
      <c r="B185" s="128">
        <f t="shared" si="29"/>
        <v>2</v>
      </c>
      <c r="C185" s="138" t="s">
        <v>86</v>
      </c>
      <c r="D185" s="387" t="s">
        <v>819</v>
      </c>
      <c r="E185" s="387" t="s">
        <v>820</v>
      </c>
      <c r="F185" s="387" t="s">
        <v>821</v>
      </c>
      <c r="G185" s="369">
        <v>171</v>
      </c>
      <c r="H185" s="369">
        <v>157.5</v>
      </c>
      <c r="I185" s="151">
        <f t="shared" si="33"/>
        <v>328.5</v>
      </c>
      <c r="J185" s="152">
        <f t="shared" si="34"/>
        <v>0.65700000000000003</v>
      </c>
      <c r="K185" s="153">
        <f t="shared" si="35"/>
        <v>2</v>
      </c>
    </row>
    <row r="186" spans="1:11" ht="15" customHeight="1" thickBot="1" x14ac:dyDescent="0.35">
      <c r="A186" s="1">
        <f t="shared" si="28"/>
        <v>3</v>
      </c>
      <c r="B186" s="128">
        <f t="shared" si="29"/>
        <v>3</v>
      </c>
      <c r="C186" s="138" t="s">
        <v>86</v>
      </c>
      <c r="D186" s="387" t="s">
        <v>815</v>
      </c>
      <c r="E186" s="387" t="s">
        <v>816</v>
      </c>
      <c r="F186" s="387" t="s">
        <v>816</v>
      </c>
      <c r="G186" s="369">
        <v>153</v>
      </c>
      <c r="H186" s="369">
        <v>149</v>
      </c>
      <c r="I186" s="151">
        <f t="shared" si="33"/>
        <v>302</v>
      </c>
      <c r="J186" s="152">
        <f t="shared" si="34"/>
        <v>0.60399999999999998</v>
      </c>
      <c r="K186" s="153">
        <f t="shared" si="35"/>
        <v>3</v>
      </c>
    </row>
    <row r="187" spans="1:11" ht="15.6" x14ac:dyDescent="0.3">
      <c r="A187" s="1">
        <f t="shared" si="28"/>
        <v>4</v>
      </c>
      <c r="B187" s="128">
        <f t="shared" si="29"/>
        <v>4</v>
      </c>
      <c r="C187" s="137" t="s">
        <v>86</v>
      </c>
      <c r="D187" s="221" t="s">
        <v>822</v>
      </c>
      <c r="E187" s="136" t="s">
        <v>823</v>
      </c>
      <c r="F187" s="136" t="s">
        <v>821</v>
      </c>
      <c r="G187" s="453">
        <v>151.5</v>
      </c>
      <c r="H187" s="453">
        <v>149.5</v>
      </c>
      <c r="I187" s="155">
        <f t="shared" si="33"/>
        <v>301</v>
      </c>
      <c r="J187" s="383">
        <f t="shared" si="34"/>
        <v>0.60199999999999998</v>
      </c>
      <c r="K187" s="384">
        <f t="shared" si="35"/>
        <v>4</v>
      </c>
    </row>
    <row r="188" spans="1:11" ht="13.2" customHeight="1" x14ac:dyDescent="0.3">
      <c r="A188" s="1">
        <f t="shared" si="28"/>
        <v>5</v>
      </c>
      <c r="B188" s="128">
        <f t="shared" si="29"/>
        <v>5</v>
      </c>
      <c r="C188" s="137" t="s">
        <v>9</v>
      </c>
      <c r="D188" s="131" t="s">
        <v>263</v>
      </c>
      <c r="E188" s="131" t="s">
        <v>264</v>
      </c>
      <c r="F188" s="131" t="s">
        <v>147</v>
      </c>
      <c r="G188" s="386">
        <v>142</v>
      </c>
      <c r="H188" s="386">
        <v>138.5</v>
      </c>
      <c r="I188" s="155">
        <f t="shared" si="33"/>
        <v>280.5</v>
      </c>
      <c r="J188" s="383">
        <f t="shared" si="34"/>
        <v>0.56100000000000005</v>
      </c>
      <c r="K188" s="384">
        <f t="shared" si="35"/>
        <v>5</v>
      </c>
    </row>
    <row r="189" spans="1:11" ht="15.6" x14ac:dyDescent="0.3">
      <c r="A189" s="1">
        <f t="shared" si="28"/>
        <v>6</v>
      </c>
      <c r="B189" s="128">
        <f t="shared" si="29"/>
        <v>6</v>
      </c>
      <c r="C189" s="137" t="s">
        <v>86</v>
      </c>
      <c r="D189" s="454" t="s">
        <v>824</v>
      </c>
      <c r="E189" s="454" t="s">
        <v>825</v>
      </c>
      <c r="F189" s="454" t="s">
        <v>825</v>
      </c>
      <c r="G189" s="453">
        <v>140</v>
      </c>
      <c r="H189" s="453">
        <v>139</v>
      </c>
      <c r="I189" s="155">
        <f t="shared" si="33"/>
        <v>279</v>
      </c>
      <c r="J189" s="383">
        <f t="shared" si="34"/>
        <v>0.55800000000000005</v>
      </c>
      <c r="K189" s="384">
        <f t="shared" si="35"/>
        <v>6</v>
      </c>
    </row>
    <row r="190" spans="1:11" ht="13.2" customHeight="1" x14ac:dyDescent="0.3">
      <c r="A190" s="1">
        <f t="shared" si="28"/>
        <v>7</v>
      </c>
      <c r="B190" s="128">
        <f t="shared" si="29"/>
        <v>7</v>
      </c>
      <c r="C190" s="137" t="s">
        <v>82</v>
      </c>
      <c r="D190" s="136" t="s">
        <v>496</v>
      </c>
      <c r="E190" s="136" t="s">
        <v>497</v>
      </c>
      <c r="F190" s="136" t="s">
        <v>497</v>
      </c>
      <c r="G190" s="386">
        <v>140</v>
      </c>
      <c r="H190" s="386">
        <v>136.5</v>
      </c>
      <c r="I190" s="155">
        <f t="shared" si="33"/>
        <v>276.5</v>
      </c>
      <c r="J190" s="383">
        <f t="shared" si="34"/>
        <v>0.55300000000000005</v>
      </c>
      <c r="K190" s="384">
        <f t="shared" si="35"/>
        <v>7</v>
      </c>
    </row>
    <row r="191" spans="1:11" ht="15.6" x14ac:dyDescent="0.3">
      <c r="A191" s="1">
        <f t="shared" si="28"/>
        <v>8</v>
      </c>
      <c r="B191" s="128">
        <f t="shared" si="29"/>
        <v>8</v>
      </c>
      <c r="C191" s="137" t="s">
        <v>80</v>
      </c>
      <c r="D191" s="221" t="s">
        <v>817</v>
      </c>
      <c r="E191" s="136" t="s">
        <v>818</v>
      </c>
      <c r="F191" s="136" t="s">
        <v>818</v>
      </c>
      <c r="G191" s="386">
        <v>127</v>
      </c>
      <c r="H191" s="386">
        <v>127.5</v>
      </c>
      <c r="I191" s="155">
        <f t="shared" si="33"/>
        <v>254.5</v>
      </c>
      <c r="J191" s="383">
        <f t="shared" si="34"/>
        <v>0.50900000000000001</v>
      </c>
      <c r="K191" s="384">
        <f t="shared" si="35"/>
        <v>8</v>
      </c>
    </row>
    <row r="192" spans="1:11" hidden="1" x14ac:dyDescent="0.25">
      <c r="A192" s="1">
        <f t="shared" si="28"/>
        <v>9</v>
      </c>
      <c r="B192" s="128">
        <f t="shared" si="29"/>
        <v>9</v>
      </c>
      <c r="C192" s="95"/>
      <c r="D192" s="80"/>
      <c r="E192" s="109"/>
      <c r="F192" s="80"/>
      <c r="G192" s="88"/>
      <c r="H192" s="88"/>
      <c r="I192" s="85">
        <f t="shared" ref="I192:I203" si="36">+G192+H192</f>
        <v>0</v>
      </c>
      <c r="J192" s="86">
        <f t="shared" ref="J192:J203" si="37">+TRUNC(I192/2/$I$182,5)</f>
        <v>0</v>
      </c>
      <c r="K192" s="87">
        <f t="shared" ref="K192:K203" si="38">IFERROR(RANK(I192,$I$184:$I$203,0),"")</f>
        <v>9</v>
      </c>
    </row>
    <row r="193" spans="1:11" hidden="1" x14ac:dyDescent="0.25">
      <c r="A193" s="1">
        <f t="shared" si="28"/>
        <v>9</v>
      </c>
      <c r="B193" s="128">
        <f t="shared" si="29"/>
        <v>10</v>
      </c>
      <c r="C193" s="95"/>
      <c r="D193" s="80"/>
      <c r="E193" s="80"/>
      <c r="F193" s="80"/>
      <c r="G193" s="88"/>
      <c r="H193" s="88"/>
      <c r="I193" s="85">
        <f t="shared" si="36"/>
        <v>0</v>
      </c>
      <c r="J193" s="86">
        <f t="shared" si="37"/>
        <v>0</v>
      </c>
      <c r="K193" s="87">
        <f t="shared" si="38"/>
        <v>9</v>
      </c>
    </row>
    <row r="194" spans="1:11" hidden="1" x14ac:dyDescent="0.25">
      <c r="A194" s="1">
        <f t="shared" si="28"/>
        <v>9</v>
      </c>
      <c r="B194" s="128">
        <f t="shared" si="29"/>
        <v>11</v>
      </c>
      <c r="C194" s="95"/>
      <c r="D194" s="83"/>
      <c r="E194" s="83"/>
      <c r="F194" s="83"/>
      <c r="G194" s="84"/>
      <c r="H194" s="84"/>
      <c r="I194" s="85">
        <f t="shared" si="36"/>
        <v>0</v>
      </c>
      <c r="J194" s="86">
        <f t="shared" si="37"/>
        <v>0</v>
      </c>
      <c r="K194" s="87">
        <f t="shared" si="38"/>
        <v>9</v>
      </c>
    </row>
    <row r="195" spans="1:11" hidden="1" x14ac:dyDescent="0.25">
      <c r="A195" s="1">
        <f t="shared" si="28"/>
        <v>9</v>
      </c>
      <c r="B195" s="128">
        <f t="shared" si="29"/>
        <v>12</v>
      </c>
      <c r="C195" s="95"/>
      <c r="D195" s="83"/>
      <c r="E195" s="83"/>
      <c r="F195" s="83"/>
      <c r="G195" s="84"/>
      <c r="H195" s="84"/>
      <c r="I195" s="85">
        <f t="shared" si="36"/>
        <v>0</v>
      </c>
      <c r="J195" s="86">
        <f t="shared" si="37"/>
        <v>0</v>
      </c>
      <c r="K195" s="87">
        <f t="shared" si="38"/>
        <v>9</v>
      </c>
    </row>
    <row r="196" spans="1:11" hidden="1" x14ac:dyDescent="0.25">
      <c r="A196" s="1">
        <f t="shared" si="28"/>
        <v>9</v>
      </c>
      <c r="B196" s="128">
        <f t="shared" si="29"/>
        <v>13</v>
      </c>
      <c r="C196" s="95"/>
      <c r="D196" s="83"/>
      <c r="E196" s="83"/>
      <c r="F196" s="83"/>
      <c r="G196" s="84"/>
      <c r="H196" s="84"/>
      <c r="I196" s="85">
        <f t="shared" si="36"/>
        <v>0</v>
      </c>
      <c r="J196" s="86">
        <f t="shared" si="37"/>
        <v>0</v>
      </c>
      <c r="K196" s="87">
        <f t="shared" si="38"/>
        <v>9</v>
      </c>
    </row>
    <row r="197" spans="1:11" hidden="1" x14ac:dyDescent="0.25">
      <c r="A197" s="1">
        <f t="shared" si="28"/>
        <v>9</v>
      </c>
      <c r="B197" s="128">
        <f t="shared" si="29"/>
        <v>14</v>
      </c>
      <c r="C197" s="95"/>
      <c r="D197" s="83"/>
      <c r="E197" s="83"/>
      <c r="F197" s="83"/>
      <c r="G197" s="84"/>
      <c r="H197" s="84"/>
      <c r="I197" s="85">
        <f t="shared" si="36"/>
        <v>0</v>
      </c>
      <c r="J197" s="86">
        <f t="shared" si="37"/>
        <v>0</v>
      </c>
      <c r="K197" s="87">
        <f t="shared" si="38"/>
        <v>9</v>
      </c>
    </row>
    <row r="198" spans="1:11" hidden="1" x14ac:dyDescent="0.25">
      <c r="A198" s="1">
        <f t="shared" si="28"/>
        <v>9</v>
      </c>
      <c r="B198" s="128">
        <f t="shared" si="29"/>
        <v>15</v>
      </c>
      <c r="C198" s="95"/>
      <c r="D198" s="83"/>
      <c r="E198" s="83"/>
      <c r="F198" s="83"/>
      <c r="G198" s="84"/>
      <c r="H198" s="84"/>
      <c r="I198" s="85">
        <f t="shared" si="36"/>
        <v>0</v>
      </c>
      <c r="J198" s="86">
        <f t="shared" si="37"/>
        <v>0</v>
      </c>
      <c r="K198" s="87">
        <f t="shared" si="38"/>
        <v>9</v>
      </c>
    </row>
    <row r="199" spans="1:11" hidden="1" x14ac:dyDescent="0.25">
      <c r="A199" s="1">
        <f t="shared" si="28"/>
        <v>9</v>
      </c>
      <c r="B199" s="128">
        <f t="shared" si="29"/>
        <v>16</v>
      </c>
      <c r="C199" s="95"/>
      <c r="D199" s="83"/>
      <c r="E199" s="83"/>
      <c r="F199" s="83"/>
      <c r="G199" s="84"/>
      <c r="H199" s="84"/>
      <c r="I199" s="85">
        <f t="shared" si="36"/>
        <v>0</v>
      </c>
      <c r="J199" s="86">
        <f t="shared" si="37"/>
        <v>0</v>
      </c>
      <c r="K199" s="87">
        <f t="shared" si="38"/>
        <v>9</v>
      </c>
    </row>
    <row r="200" spans="1:11" hidden="1" x14ac:dyDescent="0.25">
      <c r="A200" s="1">
        <f t="shared" si="28"/>
        <v>9</v>
      </c>
      <c r="B200" s="128">
        <f t="shared" si="29"/>
        <v>17</v>
      </c>
      <c r="C200" s="95"/>
      <c r="D200" s="83"/>
      <c r="E200" s="83"/>
      <c r="F200" s="83"/>
      <c r="G200" s="84"/>
      <c r="H200" s="84"/>
      <c r="I200" s="85">
        <f t="shared" si="36"/>
        <v>0</v>
      </c>
      <c r="J200" s="86">
        <f t="shared" si="37"/>
        <v>0</v>
      </c>
      <c r="K200" s="87">
        <f t="shared" si="38"/>
        <v>9</v>
      </c>
    </row>
    <row r="201" spans="1:11" hidden="1" x14ac:dyDescent="0.25">
      <c r="A201" s="1">
        <f t="shared" ref="A201:A258" si="39">K201</f>
        <v>9</v>
      </c>
      <c r="B201" s="128">
        <f t="shared" si="29"/>
        <v>18</v>
      </c>
      <c r="C201" s="95"/>
      <c r="D201" s="83"/>
      <c r="E201" s="83"/>
      <c r="F201" s="83"/>
      <c r="G201" s="84"/>
      <c r="H201" s="84"/>
      <c r="I201" s="85">
        <f t="shared" si="36"/>
        <v>0</v>
      </c>
      <c r="J201" s="86">
        <f t="shared" si="37"/>
        <v>0</v>
      </c>
      <c r="K201" s="87">
        <f t="shared" si="38"/>
        <v>9</v>
      </c>
    </row>
    <row r="202" spans="1:11" hidden="1" x14ac:dyDescent="0.25">
      <c r="A202" s="1">
        <f t="shared" si="39"/>
        <v>9</v>
      </c>
      <c r="B202" s="128">
        <f t="shared" si="29"/>
        <v>19</v>
      </c>
      <c r="C202" s="95"/>
      <c r="D202" s="83"/>
      <c r="E202" s="83"/>
      <c r="F202" s="83"/>
      <c r="G202" s="84"/>
      <c r="H202" s="84"/>
      <c r="I202" s="85">
        <f t="shared" si="36"/>
        <v>0</v>
      </c>
      <c r="J202" s="86">
        <f t="shared" si="37"/>
        <v>0</v>
      </c>
      <c r="K202" s="87">
        <f t="shared" si="38"/>
        <v>9</v>
      </c>
    </row>
    <row r="203" spans="1:11" hidden="1" x14ac:dyDescent="0.25">
      <c r="A203" s="1">
        <f t="shared" si="39"/>
        <v>9</v>
      </c>
      <c r="B203" s="128">
        <f t="shared" si="29"/>
        <v>20</v>
      </c>
      <c r="C203" s="95"/>
      <c r="D203" s="83"/>
      <c r="E203" s="83"/>
      <c r="F203" s="83"/>
      <c r="G203" s="84"/>
      <c r="H203" s="84"/>
      <c r="I203" s="85">
        <f t="shared" si="36"/>
        <v>0</v>
      </c>
      <c r="J203" s="86">
        <f t="shared" si="37"/>
        <v>0</v>
      </c>
      <c r="K203" s="87">
        <f t="shared" si="38"/>
        <v>9</v>
      </c>
    </row>
    <row r="204" spans="1:11" ht="15.6" x14ac:dyDescent="0.3">
      <c r="C204" s="28"/>
      <c r="D204" s="52"/>
      <c r="E204" s="52"/>
      <c r="F204" s="52"/>
      <c r="G204" s="53"/>
      <c r="H204" s="53"/>
      <c r="I204" s="57"/>
      <c r="J204" s="55"/>
      <c r="K204" s="56"/>
    </row>
    <row r="205" spans="1:11" ht="15.6" x14ac:dyDescent="0.3">
      <c r="C205" s="28"/>
      <c r="D205" s="52"/>
      <c r="E205" s="52"/>
      <c r="F205" s="52"/>
      <c r="G205" s="53"/>
      <c r="H205" s="53"/>
      <c r="I205" s="57"/>
      <c r="J205" s="55"/>
      <c r="K205" s="56"/>
    </row>
    <row r="206" spans="1:11" ht="16.2" thickBot="1" x14ac:dyDescent="0.35">
      <c r="C206" s="20"/>
      <c r="E206" s="52"/>
      <c r="F206" s="63" t="s">
        <v>94</v>
      </c>
      <c r="G206" s="53"/>
      <c r="H206" s="53"/>
      <c r="I206" s="54"/>
      <c r="J206" s="55"/>
      <c r="K206" s="56" t="s">
        <v>806</v>
      </c>
    </row>
    <row r="207" spans="1:11" ht="16.2" thickTop="1" x14ac:dyDescent="0.3">
      <c r="C207" s="20"/>
      <c r="D207" s="61"/>
      <c r="E207" s="66"/>
      <c r="F207" s="36" t="s">
        <v>18</v>
      </c>
      <c r="G207" s="34" t="s">
        <v>19</v>
      </c>
      <c r="H207" s="34" t="s">
        <v>20</v>
      </c>
      <c r="I207" s="34" t="s">
        <v>6</v>
      </c>
      <c r="J207" s="117"/>
      <c r="K207" s="35" t="s">
        <v>8</v>
      </c>
    </row>
    <row r="208" spans="1:11" ht="15.6" x14ac:dyDescent="0.3">
      <c r="C208" s="20"/>
      <c r="D208" s="52"/>
      <c r="E208" s="53"/>
      <c r="F208" s="137" t="s">
        <v>86</v>
      </c>
      <c r="G208" s="239">
        <v>328.5</v>
      </c>
      <c r="H208" s="239">
        <v>302</v>
      </c>
      <c r="I208" s="385">
        <f>+H208+G208</f>
        <v>630.5</v>
      </c>
      <c r="J208" s="68"/>
      <c r="K208" s="67">
        <v>1</v>
      </c>
    </row>
    <row r="209" spans="1:11" ht="15.6" x14ac:dyDescent="0.3">
      <c r="C209" s="20"/>
      <c r="D209" s="52"/>
      <c r="E209" s="53"/>
      <c r="F209" s="137" t="s">
        <v>82</v>
      </c>
      <c r="G209" s="239">
        <v>334.5</v>
      </c>
      <c r="H209" s="239">
        <v>285.5</v>
      </c>
      <c r="I209" s="385">
        <f>+H209+G209</f>
        <v>620</v>
      </c>
      <c r="J209" s="68"/>
      <c r="K209" s="67">
        <v>2</v>
      </c>
    </row>
    <row r="210" spans="1:11" ht="15.6" x14ac:dyDescent="0.3">
      <c r="C210" s="28"/>
      <c r="D210" s="52"/>
      <c r="E210" s="52"/>
      <c r="F210" s="52"/>
      <c r="G210" s="53"/>
      <c r="H210" s="53"/>
      <c r="I210" s="57"/>
      <c r="J210" s="55"/>
      <c r="K210" s="56"/>
    </row>
    <row r="211" spans="1:11" x14ac:dyDescent="0.25">
      <c r="A211" s="1">
        <f t="shared" si="39"/>
        <v>0</v>
      </c>
      <c r="C211" s="29"/>
      <c r="D211" s="29"/>
      <c r="E211" s="29"/>
      <c r="F211" s="29"/>
      <c r="G211" s="120"/>
      <c r="H211" s="120"/>
    </row>
    <row r="212" spans="1:11" ht="23.4" thickBot="1" x14ac:dyDescent="0.45">
      <c r="A212" s="1">
        <f t="shared" si="39"/>
        <v>0</v>
      </c>
      <c r="C212" s="30"/>
      <c r="D212" s="31"/>
      <c r="E212" s="23" t="str">
        <f>+'Index + Adults'!E26</f>
        <v>Children Elem - Medium</v>
      </c>
      <c r="F212" s="16"/>
      <c r="G212" s="2" t="str">
        <f>+'Index + Adults'!H26</f>
        <v>Debi van Wyk</v>
      </c>
      <c r="H212" s="2" t="str">
        <f>+'Index + Adults'!I26</f>
        <v>Moya Truter</v>
      </c>
      <c r="I212" s="2" t="s">
        <v>15</v>
      </c>
      <c r="J212" s="115"/>
      <c r="K212" s="4"/>
    </row>
    <row r="213" spans="1:11" ht="18.600000000000001" thickTop="1" thickBot="1" x14ac:dyDescent="0.35">
      <c r="A213" s="1">
        <f t="shared" si="39"/>
        <v>0</v>
      </c>
      <c r="C213" s="32"/>
      <c r="D213" s="33"/>
      <c r="E213" s="40" t="str">
        <f>+'Index + Adults'!F26</f>
        <v>DSA Pony Rider Elementary-Medium Test 6 2020</v>
      </c>
      <c r="F213" s="7"/>
      <c r="G213" s="44" t="str">
        <f>+'Index + Adults'!J26</f>
        <v>C</v>
      </c>
      <c r="H213" s="43" t="str">
        <f>+'Index + Adults'!K26</f>
        <v>B</v>
      </c>
      <c r="I213" s="8">
        <f>+'Index + Adults'!G26</f>
        <v>330</v>
      </c>
      <c r="J213" s="116"/>
      <c r="K213" s="9"/>
    </row>
    <row r="214" spans="1:11" ht="16.2" thickTop="1" x14ac:dyDescent="0.3">
      <c r="A214" s="1" t="str">
        <f t="shared" si="39"/>
        <v>PLACE</v>
      </c>
      <c r="C214" s="46" t="s">
        <v>0</v>
      </c>
      <c r="D214" s="46" t="s">
        <v>1</v>
      </c>
      <c r="E214" s="46" t="s">
        <v>2</v>
      </c>
      <c r="F214" s="46" t="s">
        <v>3</v>
      </c>
      <c r="G214" s="46" t="s">
        <v>4</v>
      </c>
      <c r="H214" s="46" t="s">
        <v>5</v>
      </c>
      <c r="I214" s="34" t="s">
        <v>6</v>
      </c>
      <c r="J214" s="117" t="s">
        <v>7</v>
      </c>
      <c r="K214" s="35" t="s">
        <v>8</v>
      </c>
    </row>
    <row r="215" spans="1:11" ht="14.4" x14ac:dyDescent="0.3">
      <c r="A215" s="1">
        <f t="shared" si="39"/>
        <v>1</v>
      </c>
      <c r="B215" s="128">
        <v>1</v>
      </c>
      <c r="C215" s="95"/>
      <c r="D215" s="51"/>
      <c r="E215" s="82"/>
      <c r="F215" s="51"/>
      <c r="G215" s="84"/>
      <c r="H215" s="84"/>
      <c r="I215" s="85">
        <f>+G215+H215</f>
        <v>0</v>
      </c>
      <c r="J215" s="86">
        <f>+TRUNC(I215/2/$I$213,5)</f>
        <v>0</v>
      </c>
      <c r="K215" s="87">
        <f>IFERROR(RANK(I215,$I$215:$I$224,0),"")</f>
        <v>1</v>
      </c>
    </row>
    <row r="216" spans="1:11" hidden="1" x14ac:dyDescent="0.25">
      <c r="A216" s="1">
        <f t="shared" si="39"/>
        <v>1</v>
      </c>
      <c r="B216" s="128">
        <f>+B215+1</f>
        <v>2</v>
      </c>
      <c r="C216" s="95"/>
      <c r="D216" s="39"/>
      <c r="E216" s="39"/>
      <c r="F216" s="39"/>
      <c r="G216" s="84"/>
      <c r="H216" s="84"/>
      <c r="I216" s="85">
        <f t="shared" ref="I216:I224" si="40">+G216+H216</f>
        <v>0</v>
      </c>
      <c r="J216" s="86">
        <f t="shared" ref="J216:J224" si="41">+TRUNC(I216/2/$I$213,5)</f>
        <v>0</v>
      </c>
      <c r="K216" s="87">
        <f t="shared" ref="K216:K224" si="42">IFERROR(RANK(I216,$I$215:$I$224,0),"")</f>
        <v>1</v>
      </c>
    </row>
    <row r="217" spans="1:11" hidden="1" x14ac:dyDescent="0.25">
      <c r="A217" s="1">
        <f t="shared" si="39"/>
        <v>1</v>
      </c>
      <c r="B217" s="128">
        <f t="shared" ref="B217:B238" si="43">+B216+1</f>
        <v>3</v>
      </c>
      <c r="C217" s="95"/>
      <c r="D217" s="80"/>
      <c r="E217" s="80"/>
      <c r="F217" s="80"/>
      <c r="G217" s="88"/>
      <c r="H217" s="88"/>
      <c r="I217" s="85">
        <f t="shared" si="40"/>
        <v>0</v>
      </c>
      <c r="J217" s="86">
        <f t="shared" si="41"/>
        <v>0</v>
      </c>
      <c r="K217" s="87">
        <f t="shared" si="42"/>
        <v>1</v>
      </c>
    </row>
    <row r="218" spans="1:11" hidden="1" x14ac:dyDescent="0.25">
      <c r="A218" s="1">
        <f t="shared" si="39"/>
        <v>1</v>
      </c>
      <c r="B218" s="128">
        <f t="shared" si="43"/>
        <v>4</v>
      </c>
      <c r="C218" s="95"/>
      <c r="D218" s="80"/>
      <c r="E218" s="109"/>
      <c r="F218" s="80"/>
      <c r="G218" s="88"/>
      <c r="H218" s="88"/>
      <c r="I218" s="85">
        <f t="shared" si="40"/>
        <v>0</v>
      </c>
      <c r="J218" s="86">
        <f t="shared" si="41"/>
        <v>0</v>
      </c>
      <c r="K218" s="87">
        <f t="shared" si="42"/>
        <v>1</v>
      </c>
    </row>
    <row r="219" spans="1:11" hidden="1" x14ac:dyDescent="0.25">
      <c r="A219" s="1">
        <f t="shared" si="39"/>
        <v>1</v>
      </c>
      <c r="B219" s="128">
        <f t="shared" si="43"/>
        <v>5</v>
      </c>
      <c r="C219" s="95"/>
      <c r="D219" s="80"/>
      <c r="E219" s="80"/>
      <c r="F219" s="80"/>
      <c r="G219" s="88"/>
      <c r="H219" s="88"/>
      <c r="I219" s="85">
        <f t="shared" si="40"/>
        <v>0</v>
      </c>
      <c r="J219" s="86">
        <f t="shared" si="41"/>
        <v>0</v>
      </c>
      <c r="K219" s="87">
        <f t="shared" si="42"/>
        <v>1</v>
      </c>
    </row>
    <row r="220" spans="1:11" hidden="1" x14ac:dyDescent="0.25">
      <c r="A220" s="1">
        <f t="shared" si="39"/>
        <v>1</v>
      </c>
      <c r="B220" s="128">
        <f t="shared" si="43"/>
        <v>6</v>
      </c>
      <c r="C220" s="95"/>
      <c r="D220" s="83"/>
      <c r="E220" s="83"/>
      <c r="F220" s="83"/>
      <c r="G220" s="84"/>
      <c r="H220" s="84"/>
      <c r="I220" s="85">
        <f t="shared" si="40"/>
        <v>0</v>
      </c>
      <c r="J220" s="86">
        <f t="shared" si="41"/>
        <v>0</v>
      </c>
      <c r="K220" s="87">
        <f t="shared" si="42"/>
        <v>1</v>
      </c>
    </row>
    <row r="221" spans="1:11" hidden="1" x14ac:dyDescent="0.25">
      <c r="A221" s="1">
        <f t="shared" si="39"/>
        <v>1</v>
      </c>
      <c r="B221" s="128">
        <f t="shared" si="43"/>
        <v>7</v>
      </c>
      <c r="C221" s="95"/>
      <c r="D221" s="83"/>
      <c r="E221" s="83"/>
      <c r="F221" s="83"/>
      <c r="G221" s="84"/>
      <c r="H221" s="84"/>
      <c r="I221" s="85">
        <f t="shared" si="40"/>
        <v>0</v>
      </c>
      <c r="J221" s="86">
        <f t="shared" si="41"/>
        <v>0</v>
      </c>
      <c r="K221" s="87">
        <f t="shared" si="42"/>
        <v>1</v>
      </c>
    </row>
    <row r="222" spans="1:11" hidden="1" x14ac:dyDescent="0.25">
      <c r="A222" s="1">
        <f t="shared" si="39"/>
        <v>1</v>
      </c>
      <c r="B222" s="128">
        <f t="shared" si="43"/>
        <v>8</v>
      </c>
      <c r="C222" s="95"/>
      <c r="D222" s="83"/>
      <c r="E222" s="83"/>
      <c r="F222" s="83"/>
      <c r="G222" s="84"/>
      <c r="H222" s="84"/>
      <c r="I222" s="85">
        <f t="shared" si="40"/>
        <v>0</v>
      </c>
      <c r="J222" s="86">
        <f t="shared" si="41"/>
        <v>0</v>
      </c>
      <c r="K222" s="87">
        <f t="shared" si="42"/>
        <v>1</v>
      </c>
    </row>
    <row r="223" spans="1:11" hidden="1" x14ac:dyDescent="0.25">
      <c r="A223" s="1">
        <f t="shared" si="39"/>
        <v>1</v>
      </c>
      <c r="B223" s="128">
        <f t="shared" si="43"/>
        <v>9</v>
      </c>
      <c r="C223" s="95"/>
      <c r="D223" s="83"/>
      <c r="E223" s="83"/>
      <c r="F223" s="83"/>
      <c r="G223" s="84"/>
      <c r="H223" s="84"/>
      <c r="I223" s="85">
        <f t="shared" si="40"/>
        <v>0</v>
      </c>
      <c r="J223" s="86">
        <f t="shared" si="41"/>
        <v>0</v>
      </c>
      <c r="K223" s="87">
        <f t="shared" si="42"/>
        <v>1</v>
      </c>
    </row>
    <row r="224" spans="1:11" hidden="1" x14ac:dyDescent="0.25">
      <c r="A224" s="1">
        <f t="shared" si="39"/>
        <v>1</v>
      </c>
      <c r="B224" s="128">
        <f t="shared" si="43"/>
        <v>10</v>
      </c>
      <c r="C224" s="95"/>
      <c r="D224" s="83"/>
      <c r="E224" s="83"/>
      <c r="F224" s="83"/>
      <c r="G224" s="84"/>
      <c r="H224" s="84"/>
      <c r="I224" s="85">
        <f t="shared" si="40"/>
        <v>0</v>
      </c>
      <c r="J224" s="86">
        <f t="shared" si="41"/>
        <v>0</v>
      </c>
      <c r="K224" s="87">
        <f t="shared" si="42"/>
        <v>1</v>
      </c>
    </row>
    <row r="225" spans="1:11" x14ac:dyDescent="0.25">
      <c r="A225" s="1">
        <f t="shared" si="39"/>
        <v>0</v>
      </c>
      <c r="C225" s="29"/>
      <c r="D225" s="29"/>
      <c r="E225" s="29"/>
      <c r="F225" s="29"/>
      <c r="G225" s="120"/>
      <c r="H225" s="120"/>
    </row>
    <row r="226" spans="1:11" ht="23.4" thickBot="1" x14ac:dyDescent="0.45">
      <c r="A226" s="1">
        <f t="shared" si="39"/>
        <v>0</v>
      </c>
      <c r="C226" s="30"/>
      <c r="D226" s="31"/>
      <c r="E226" s="23" t="str">
        <f>+'Index + Adults'!E27</f>
        <v>Pony Rider Elem - Medium</v>
      </c>
      <c r="F226" s="16"/>
      <c r="G226" s="2" t="str">
        <f>+'Index + Adults'!H27</f>
        <v>Debi van Wyk</v>
      </c>
      <c r="H226" s="2" t="str">
        <f>+'Index + Adults'!I27</f>
        <v>Moya Truter</v>
      </c>
      <c r="I226" s="2" t="s">
        <v>15</v>
      </c>
      <c r="J226" s="115"/>
      <c r="K226" s="4"/>
    </row>
    <row r="227" spans="1:11" ht="18.600000000000001" thickTop="1" thickBot="1" x14ac:dyDescent="0.35">
      <c r="A227" s="1">
        <f t="shared" si="39"/>
        <v>0</v>
      </c>
      <c r="C227" s="32"/>
      <c r="D227" s="33"/>
      <c r="E227" s="40" t="str">
        <f>+'Index + Adults'!F27</f>
        <v>DSA Pony Rider Elementary-Medium Test 6 2020</v>
      </c>
      <c r="F227" s="7"/>
      <c r="G227" s="44" t="str">
        <f>+'Index + Adults'!J27</f>
        <v>C</v>
      </c>
      <c r="H227" s="43" t="str">
        <f>+'Index + Adults'!K27</f>
        <v>B</v>
      </c>
      <c r="I227" s="8">
        <f>+'Index + Adults'!G27</f>
        <v>330</v>
      </c>
      <c r="J227" s="116"/>
      <c r="K227" s="9"/>
    </row>
    <row r="228" spans="1:11" ht="16.2" thickTop="1" x14ac:dyDescent="0.3">
      <c r="A228" s="1" t="str">
        <f t="shared" si="39"/>
        <v>PLACE</v>
      </c>
      <c r="C228" s="46" t="s">
        <v>0</v>
      </c>
      <c r="D228" s="46" t="s">
        <v>1</v>
      </c>
      <c r="E228" s="46" t="s">
        <v>2</v>
      </c>
      <c r="F228" s="46" t="s">
        <v>3</v>
      </c>
      <c r="G228" s="46" t="s">
        <v>4</v>
      </c>
      <c r="H228" s="46" t="s">
        <v>5</v>
      </c>
      <c r="I228" s="34" t="s">
        <v>6</v>
      </c>
      <c r="J228" s="117" t="s">
        <v>7</v>
      </c>
      <c r="K228" s="35" t="s">
        <v>8</v>
      </c>
    </row>
    <row r="229" spans="1:11" ht="15.6" x14ac:dyDescent="0.3">
      <c r="A229" s="1">
        <f t="shared" si="39"/>
        <v>1</v>
      </c>
      <c r="B229" s="128">
        <f t="shared" si="43"/>
        <v>1</v>
      </c>
      <c r="C229" s="137" t="s">
        <v>115</v>
      </c>
      <c r="D229" s="455" t="s">
        <v>737</v>
      </c>
      <c r="E229" s="136" t="s">
        <v>738</v>
      </c>
      <c r="F229" s="136" t="s">
        <v>738</v>
      </c>
      <c r="G229" s="453">
        <v>207.5</v>
      </c>
      <c r="H229" s="453">
        <v>190</v>
      </c>
      <c r="I229" s="155">
        <f>+G229+H229</f>
        <v>397.5</v>
      </c>
      <c r="J229" s="383">
        <f>+TRUNC(I229/2/$I$227,5)</f>
        <v>0.60226999999999997</v>
      </c>
      <c r="K229" s="384">
        <f>IFERROR(RANK(I229,$I$229:$I$238,0),"")</f>
        <v>1</v>
      </c>
    </row>
    <row r="230" spans="1:11" ht="15.6" x14ac:dyDescent="0.3">
      <c r="A230" s="1">
        <f t="shared" si="39"/>
        <v>2</v>
      </c>
      <c r="B230" s="128">
        <f t="shared" si="43"/>
        <v>2</v>
      </c>
      <c r="C230" s="137" t="s">
        <v>90</v>
      </c>
      <c r="D230" s="456" t="s">
        <v>582</v>
      </c>
      <c r="E230" s="456" t="s">
        <v>564</v>
      </c>
      <c r="F230" s="456" t="s">
        <v>565</v>
      </c>
      <c r="G230" s="367">
        <v>181</v>
      </c>
      <c r="H230" s="367">
        <v>186.5</v>
      </c>
      <c r="I230" s="155">
        <f>+G230+H230</f>
        <v>367.5</v>
      </c>
      <c r="J230" s="383">
        <f>+TRUNC(I230/2/$I$227,5)</f>
        <v>0.55681000000000003</v>
      </c>
      <c r="K230" s="384">
        <f>IFERROR(RANK(I230,$I$229:$I$238,0),"")</f>
        <v>2</v>
      </c>
    </row>
    <row r="231" spans="1:11" hidden="1" x14ac:dyDescent="0.25">
      <c r="A231" s="1">
        <f t="shared" si="39"/>
        <v>3</v>
      </c>
      <c r="B231" s="128">
        <f t="shared" si="43"/>
        <v>3</v>
      </c>
      <c r="C231" s="95"/>
      <c r="D231" s="80"/>
      <c r="E231" s="80"/>
      <c r="F231" s="80"/>
      <c r="G231" s="88"/>
      <c r="H231" s="88"/>
      <c r="I231" s="85">
        <f t="shared" ref="I231:I238" si="44">+G231+H231</f>
        <v>0</v>
      </c>
      <c r="J231" s="86">
        <f t="shared" ref="J231:J238" si="45">+TRUNC(I231/2/$I$227,5)</f>
        <v>0</v>
      </c>
      <c r="K231" s="87">
        <f t="shared" ref="K231:K238" si="46">IFERROR(RANK(I231,$I$229:$I$238,0),"")</f>
        <v>3</v>
      </c>
    </row>
    <row r="232" spans="1:11" hidden="1" x14ac:dyDescent="0.25">
      <c r="A232" s="1">
        <f t="shared" si="39"/>
        <v>3</v>
      </c>
      <c r="B232" s="128">
        <f t="shared" si="43"/>
        <v>4</v>
      </c>
      <c r="C232" s="95"/>
      <c r="D232" s="80"/>
      <c r="E232" s="80"/>
      <c r="F232" s="80"/>
      <c r="G232" s="88"/>
      <c r="H232" s="88"/>
      <c r="I232" s="85">
        <f t="shared" si="44"/>
        <v>0</v>
      </c>
      <c r="J232" s="86">
        <f t="shared" si="45"/>
        <v>0</v>
      </c>
      <c r="K232" s="87">
        <f t="shared" si="46"/>
        <v>3</v>
      </c>
    </row>
    <row r="233" spans="1:11" hidden="1" x14ac:dyDescent="0.25">
      <c r="A233" s="1">
        <f t="shared" si="39"/>
        <v>3</v>
      </c>
      <c r="B233" s="128">
        <f t="shared" si="43"/>
        <v>5</v>
      </c>
      <c r="C233" s="95"/>
      <c r="D233" s="80"/>
      <c r="E233" s="109"/>
      <c r="F233" s="80"/>
      <c r="G233" s="88"/>
      <c r="H233" s="88"/>
      <c r="I233" s="85">
        <f t="shared" si="44"/>
        <v>0</v>
      </c>
      <c r="J233" s="86">
        <f t="shared" si="45"/>
        <v>0</v>
      </c>
      <c r="K233" s="87">
        <f t="shared" si="46"/>
        <v>3</v>
      </c>
    </row>
    <row r="234" spans="1:11" hidden="1" x14ac:dyDescent="0.25">
      <c r="A234" s="1">
        <f t="shared" si="39"/>
        <v>3</v>
      </c>
      <c r="B234" s="128">
        <f t="shared" si="43"/>
        <v>6</v>
      </c>
      <c r="C234" s="95"/>
      <c r="D234" s="80"/>
      <c r="E234" s="80"/>
      <c r="F234" s="80"/>
      <c r="G234" s="88"/>
      <c r="H234" s="88"/>
      <c r="I234" s="85">
        <f t="shared" si="44"/>
        <v>0</v>
      </c>
      <c r="J234" s="86">
        <f t="shared" si="45"/>
        <v>0</v>
      </c>
      <c r="K234" s="87">
        <f t="shared" si="46"/>
        <v>3</v>
      </c>
    </row>
    <row r="235" spans="1:11" hidden="1" x14ac:dyDescent="0.25">
      <c r="A235" s="1">
        <f t="shared" si="39"/>
        <v>3</v>
      </c>
      <c r="B235" s="128">
        <f t="shared" si="43"/>
        <v>7</v>
      </c>
      <c r="C235" s="95"/>
      <c r="D235" s="83"/>
      <c r="E235" s="83"/>
      <c r="F235" s="83"/>
      <c r="G235" s="84"/>
      <c r="H235" s="84"/>
      <c r="I235" s="85">
        <f t="shared" si="44"/>
        <v>0</v>
      </c>
      <c r="J235" s="86">
        <f t="shared" si="45"/>
        <v>0</v>
      </c>
      <c r="K235" s="87">
        <f t="shared" si="46"/>
        <v>3</v>
      </c>
    </row>
    <row r="236" spans="1:11" hidden="1" x14ac:dyDescent="0.25">
      <c r="A236" s="1">
        <f t="shared" si="39"/>
        <v>3</v>
      </c>
      <c r="B236" s="128">
        <f t="shared" si="43"/>
        <v>8</v>
      </c>
      <c r="C236" s="95"/>
      <c r="D236" s="83"/>
      <c r="E236" s="83"/>
      <c r="F236" s="83"/>
      <c r="G236" s="84"/>
      <c r="H236" s="84"/>
      <c r="I236" s="85">
        <f t="shared" si="44"/>
        <v>0</v>
      </c>
      <c r="J236" s="86">
        <f t="shared" si="45"/>
        <v>0</v>
      </c>
      <c r="K236" s="87">
        <f t="shared" si="46"/>
        <v>3</v>
      </c>
    </row>
    <row r="237" spans="1:11" hidden="1" x14ac:dyDescent="0.25">
      <c r="A237" s="1">
        <f t="shared" si="39"/>
        <v>3</v>
      </c>
      <c r="B237" s="128">
        <f t="shared" si="43"/>
        <v>9</v>
      </c>
      <c r="C237" s="95"/>
      <c r="D237" s="83"/>
      <c r="E237" s="83"/>
      <c r="F237" s="83"/>
      <c r="G237" s="84"/>
      <c r="H237" s="84"/>
      <c r="I237" s="85">
        <f t="shared" si="44"/>
        <v>0</v>
      </c>
      <c r="J237" s="86">
        <f t="shared" si="45"/>
        <v>0</v>
      </c>
      <c r="K237" s="87">
        <f t="shared" si="46"/>
        <v>3</v>
      </c>
    </row>
    <row r="238" spans="1:11" hidden="1" x14ac:dyDescent="0.25">
      <c r="A238" s="1">
        <f t="shared" si="39"/>
        <v>3</v>
      </c>
      <c r="B238" s="128">
        <f t="shared" si="43"/>
        <v>10</v>
      </c>
      <c r="C238" s="95"/>
      <c r="D238" s="83"/>
      <c r="E238" s="83"/>
      <c r="F238" s="83"/>
      <c r="G238" s="84"/>
      <c r="H238" s="84"/>
      <c r="I238" s="85">
        <f t="shared" si="44"/>
        <v>0</v>
      </c>
      <c r="J238" s="86">
        <f t="shared" si="45"/>
        <v>0</v>
      </c>
      <c r="K238" s="87">
        <f t="shared" si="46"/>
        <v>3</v>
      </c>
    </row>
    <row r="239" spans="1:11" x14ac:dyDescent="0.25">
      <c r="A239" s="1">
        <f t="shared" si="39"/>
        <v>0</v>
      </c>
      <c r="C239" s="29"/>
      <c r="D239" s="29"/>
      <c r="E239" s="29"/>
      <c r="F239" s="29"/>
      <c r="G239" s="120"/>
      <c r="H239" s="120"/>
    </row>
    <row r="240" spans="1:11" hidden="1" x14ac:dyDescent="0.25">
      <c r="C240" s="29"/>
      <c r="D240" s="29"/>
      <c r="E240" s="29"/>
      <c r="F240" s="29"/>
      <c r="G240" s="120"/>
      <c r="H240" s="120"/>
    </row>
    <row r="241" spans="1:28" ht="16.2" hidden="1" thickBot="1" x14ac:dyDescent="0.35">
      <c r="C241" s="20"/>
      <c r="E241" s="52"/>
      <c r="F241" s="63" t="s">
        <v>95</v>
      </c>
      <c r="G241" s="53"/>
      <c r="H241" s="53"/>
      <c r="I241" s="54"/>
      <c r="J241" s="55"/>
      <c r="K241" s="56"/>
    </row>
    <row r="242" spans="1:28" ht="16.2" hidden="1" thickTop="1" x14ac:dyDescent="0.3">
      <c r="C242" s="20"/>
      <c r="D242" s="61"/>
      <c r="E242" s="66"/>
      <c r="F242" s="36" t="s">
        <v>18</v>
      </c>
      <c r="G242" s="34" t="s">
        <v>19</v>
      </c>
      <c r="H242" s="34" t="s">
        <v>20</v>
      </c>
      <c r="I242" s="34" t="s">
        <v>6</v>
      </c>
      <c r="J242" s="117"/>
      <c r="K242" s="35" t="s">
        <v>8</v>
      </c>
    </row>
    <row r="243" spans="1:28" ht="15.6" hidden="1" x14ac:dyDescent="0.3">
      <c r="C243" s="20"/>
      <c r="D243" s="52"/>
      <c r="E243" s="64"/>
      <c r="F243" s="95"/>
      <c r="G243" s="50"/>
      <c r="H243" s="50"/>
      <c r="I243" s="111">
        <f>+H243+G243</f>
        <v>0</v>
      </c>
      <c r="J243" s="86"/>
      <c r="K243" s="105">
        <v>1</v>
      </c>
    </row>
    <row r="244" spans="1:28" ht="15.6" hidden="1" x14ac:dyDescent="0.3">
      <c r="C244" s="20"/>
      <c r="D244" s="52"/>
      <c r="E244" s="65"/>
      <c r="F244" s="95"/>
      <c r="G244" s="50"/>
      <c r="H244" s="50"/>
      <c r="I244" s="111">
        <f>+H244+G244</f>
        <v>0</v>
      </c>
      <c r="J244" s="86"/>
      <c r="K244" s="105">
        <v>2</v>
      </c>
    </row>
    <row r="245" spans="1:28" ht="15.6" hidden="1" x14ac:dyDescent="0.3">
      <c r="C245" s="28"/>
      <c r="D245" s="52"/>
      <c r="E245" s="52"/>
      <c r="F245" s="52"/>
      <c r="G245" s="53"/>
      <c r="H245" s="53"/>
      <c r="I245" s="57"/>
      <c r="J245" s="55"/>
      <c r="K245" s="56"/>
    </row>
    <row r="246" spans="1:28" x14ac:dyDescent="0.25">
      <c r="C246" s="29"/>
      <c r="D246" s="29"/>
      <c r="E246" s="29"/>
      <c r="F246" s="29"/>
      <c r="G246" s="120"/>
      <c r="H246" s="120"/>
    </row>
    <row r="247" spans="1:28" ht="23.4" thickBot="1" x14ac:dyDescent="0.45">
      <c r="A247" s="1">
        <f t="shared" si="39"/>
        <v>0</v>
      </c>
      <c r="C247" s="30"/>
      <c r="D247" s="31"/>
      <c r="E247" s="23" t="str">
        <f>+'Index + Adults'!E28</f>
        <v>Children Medium</v>
      </c>
      <c r="F247" s="16"/>
      <c r="G247" s="2" t="str">
        <f>+'Index + Adults'!H28</f>
        <v>Debi van Wyk</v>
      </c>
      <c r="H247" s="2" t="str">
        <f>+'Index + Adults'!I28</f>
        <v>Moya Truter</v>
      </c>
      <c r="I247" s="2" t="s">
        <v>15</v>
      </c>
      <c r="J247" s="115"/>
      <c r="K247" s="4"/>
    </row>
    <row r="248" spans="1:28" ht="18.600000000000001" thickTop="1" thickBot="1" x14ac:dyDescent="0.35">
      <c r="A248" s="1">
        <f t="shared" si="39"/>
        <v>0</v>
      </c>
      <c r="C248" s="32"/>
      <c r="D248" s="33"/>
      <c r="E248" s="40" t="str">
        <f>+'Index + Adults'!F28</f>
        <v>DSA Pony Rider Medium Test 4 2020</v>
      </c>
      <c r="F248" s="7"/>
      <c r="G248" s="44" t="str">
        <f>+'Index + Adults'!J28</f>
        <v>C</v>
      </c>
      <c r="H248" s="43" t="str">
        <f>+'Index + Adults'!K28</f>
        <v>B</v>
      </c>
      <c r="I248" s="8">
        <f>+'Index + Adults'!G28</f>
        <v>290</v>
      </c>
      <c r="J248" s="116"/>
      <c r="K248" s="9"/>
    </row>
    <row r="249" spans="1:28" ht="16.2" thickTop="1" x14ac:dyDescent="0.3">
      <c r="A249" s="1" t="str">
        <f t="shared" si="39"/>
        <v>PLACE</v>
      </c>
      <c r="C249" s="46" t="s">
        <v>0</v>
      </c>
      <c r="D249" s="46" t="s">
        <v>1</v>
      </c>
      <c r="E249" s="46" t="s">
        <v>2</v>
      </c>
      <c r="F249" s="46" t="s">
        <v>3</v>
      </c>
      <c r="G249" s="46" t="s">
        <v>4</v>
      </c>
      <c r="H249" s="46" t="s">
        <v>5</v>
      </c>
      <c r="I249" s="34" t="s">
        <v>6</v>
      </c>
      <c r="J249" s="117" t="s">
        <v>7</v>
      </c>
      <c r="K249" s="35" t="s">
        <v>8</v>
      </c>
    </row>
    <row r="250" spans="1:28" ht="15.6" x14ac:dyDescent="0.3">
      <c r="A250" s="1">
        <f t="shared" si="39"/>
        <v>1</v>
      </c>
      <c r="B250" s="128">
        <v>1</v>
      </c>
      <c r="C250" s="138" t="s">
        <v>80</v>
      </c>
      <c r="D250" s="130" t="s">
        <v>811</v>
      </c>
      <c r="E250" s="130" t="s">
        <v>812</v>
      </c>
      <c r="F250" s="130" t="s">
        <v>812</v>
      </c>
      <c r="G250" s="369">
        <v>199</v>
      </c>
      <c r="H250" s="369">
        <v>186.5</v>
      </c>
      <c r="I250" s="151">
        <f>+G250+H250</f>
        <v>385.5</v>
      </c>
      <c r="J250" s="152">
        <f>+TRUNC(I250/2/$I$248,5)</f>
        <v>0.66464999999999996</v>
      </c>
      <c r="K250" s="153">
        <f>IFERROR(RANK(I250,$I$250:$I$251,0),"")</f>
        <v>1</v>
      </c>
    </row>
    <row r="251" spans="1:28" ht="15.6" x14ac:dyDescent="0.3">
      <c r="A251" s="1">
        <f t="shared" si="39"/>
        <v>2</v>
      </c>
      <c r="B251" s="128">
        <f>1+B250</f>
        <v>2</v>
      </c>
      <c r="C251" s="138" t="s">
        <v>115</v>
      </c>
      <c r="D251" s="130" t="s">
        <v>739</v>
      </c>
      <c r="E251" s="130" t="s">
        <v>738</v>
      </c>
      <c r="F251" s="130" t="s">
        <v>738</v>
      </c>
      <c r="G251" s="369">
        <v>181.5</v>
      </c>
      <c r="H251" s="369">
        <v>180.5</v>
      </c>
      <c r="I251" s="151">
        <f>+G251+H251</f>
        <v>362</v>
      </c>
      <c r="J251" s="152">
        <f>+TRUNC(I251/2/$I$248,5)</f>
        <v>0.62412999999999996</v>
      </c>
      <c r="K251" s="153">
        <f>IFERROR(RANK(I251,$I$250:$I$251,0),"")</f>
        <v>2</v>
      </c>
    </row>
    <row r="252" spans="1:28" x14ac:dyDescent="0.25">
      <c r="A252" s="1">
        <f t="shared" si="39"/>
        <v>0</v>
      </c>
      <c r="C252" s="29"/>
      <c r="D252" s="29"/>
      <c r="E252" s="29"/>
      <c r="F252" s="29"/>
      <c r="G252" s="120"/>
      <c r="H252" s="120"/>
    </row>
    <row r="253" spans="1:28" ht="23.4" thickBot="1" x14ac:dyDescent="0.45">
      <c r="A253" s="1">
        <f t="shared" si="39"/>
        <v>0</v>
      </c>
      <c r="C253" s="30"/>
      <c r="D253" s="31"/>
      <c r="E253" s="23" t="str">
        <f>+'Index + Adults'!E29</f>
        <v>Pony Rider Medium</v>
      </c>
      <c r="F253" s="16"/>
      <c r="G253" s="2" t="str">
        <f>+'Index + Adults'!H29</f>
        <v>Debi van Wyk</v>
      </c>
      <c r="H253" s="2" t="str">
        <f>+'Index + Adults'!I29</f>
        <v>Moya Truter</v>
      </c>
      <c r="I253" s="2" t="s">
        <v>15</v>
      </c>
      <c r="J253" s="115"/>
      <c r="K253" s="4"/>
    </row>
    <row r="254" spans="1:28" ht="18.600000000000001" thickTop="1" thickBot="1" x14ac:dyDescent="0.35">
      <c r="A254" s="1">
        <f t="shared" si="39"/>
        <v>0</v>
      </c>
      <c r="C254" s="32"/>
      <c r="D254" s="33"/>
      <c r="E254" s="40" t="str">
        <f>+'Index + Adults'!F29</f>
        <v>DSA Pony Rider Medium Test 4  2020</v>
      </c>
      <c r="F254" s="7"/>
      <c r="G254" s="44" t="str">
        <f>+'Index + Adults'!J29</f>
        <v>C</v>
      </c>
      <c r="H254" s="43" t="str">
        <f>+'Index + Adults'!K29</f>
        <v>B</v>
      </c>
      <c r="I254" s="8">
        <f>+'Index + Adults'!G29</f>
        <v>290</v>
      </c>
      <c r="J254" s="116"/>
      <c r="K254" s="9"/>
      <c r="L254" s="448"/>
      <c r="M254" s="448"/>
      <c r="N254" s="448"/>
      <c r="O254" s="448"/>
      <c r="P254" s="448"/>
      <c r="Q254" s="448"/>
      <c r="R254" s="448"/>
      <c r="S254" s="448"/>
      <c r="T254" s="448"/>
      <c r="U254" s="448"/>
      <c r="V254" s="448"/>
      <c r="W254" s="448"/>
      <c r="X254" s="448"/>
      <c r="Y254" s="448"/>
      <c r="Z254" s="448"/>
      <c r="AA254" s="448"/>
      <c r="AB254" s="448"/>
    </row>
    <row r="255" spans="1:28" ht="16.5" customHeight="1" thickTop="1" thickBot="1" x14ac:dyDescent="0.35">
      <c r="A255" s="1" t="str">
        <f>K255</f>
        <v>PLACE</v>
      </c>
      <c r="C255" s="121" t="s">
        <v>0</v>
      </c>
      <c r="D255" s="121" t="s">
        <v>1</v>
      </c>
      <c r="E255" s="121" t="s">
        <v>2</v>
      </c>
      <c r="F255" s="121" t="s">
        <v>3</v>
      </c>
      <c r="G255" s="121" t="s">
        <v>4</v>
      </c>
      <c r="H255" s="121" t="s">
        <v>5</v>
      </c>
      <c r="I255" s="122" t="s">
        <v>6</v>
      </c>
      <c r="J255" s="123" t="s">
        <v>7</v>
      </c>
      <c r="K255" s="445" t="s">
        <v>8</v>
      </c>
      <c r="L255" s="448"/>
      <c r="M255" s="448"/>
      <c r="N255" s="448"/>
      <c r="O255" s="448"/>
      <c r="P255" s="448"/>
      <c r="Q255" s="448"/>
      <c r="R255" s="448"/>
      <c r="S255" s="448"/>
      <c r="T255" s="448"/>
      <c r="U255" s="448"/>
      <c r="V255" s="448"/>
      <c r="W255" s="448"/>
      <c r="X255" s="448"/>
      <c r="Y255" s="448"/>
      <c r="Z255" s="448"/>
      <c r="AA255" s="448"/>
      <c r="AB255" s="448"/>
    </row>
    <row r="256" spans="1:28" ht="16.5" customHeight="1" thickTop="1" x14ac:dyDescent="0.3">
      <c r="A256" s="1">
        <f t="shared" si="39"/>
        <v>1</v>
      </c>
      <c r="B256" s="128">
        <f t="shared" ref="B256:B265" si="47">1+B255</f>
        <v>1</v>
      </c>
      <c r="C256" s="137" t="s">
        <v>86</v>
      </c>
      <c r="D256" s="221" t="s">
        <v>809</v>
      </c>
      <c r="E256" s="136" t="s">
        <v>810</v>
      </c>
      <c r="F256" s="136" t="s">
        <v>770</v>
      </c>
      <c r="G256" s="457">
        <v>165</v>
      </c>
      <c r="H256" s="457">
        <v>175.5</v>
      </c>
      <c r="I256" s="458">
        <f>+G256+H256</f>
        <v>340.5</v>
      </c>
      <c r="J256" s="459">
        <f>+TRUNC(I256/2/$I$254,5)</f>
        <v>0.58706000000000003</v>
      </c>
      <c r="K256" s="460">
        <f>IFERROR(RANK(I256,$I$256:$I$265,0),"")</f>
        <v>1</v>
      </c>
      <c r="L256" s="448"/>
      <c r="M256" s="448"/>
      <c r="N256" s="448"/>
      <c r="O256" s="448"/>
      <c r="P256" s="448"/>
      <c r="Q256" s="448"/>
      <c r="R256" s="448"/>
      <c r="S256" s="448"/>
      <c r="T256" s="448"/>
      <c r="U256" s="448"/>
      <c r="V256" s="448"/>
      <c r="W256" s="448"/>
      <c r="X256" s="448"/>
      <c r="Y256" s="448"/>
      <c r="Z256" s="448"/>
      <c r="AA256" s="448"/>
      <c r="AB256" s="448"/>
    </row>
    <row r="257" spans="1:28" ht="13.95" customHeight="1" x14ac:dyDescent="0.3">
      <c r="A257" s="1">
        <f t="shared" si="39"/>
        <v>2</v>
      </c>
      <c r="B257" s="128">
        <f t="shared" si="47"/>
        <v>2</v>
      </c>
      <c r="C257" s="138" t="s">
        <v>115</v>
      </c>
      <c r="D257" s="130" t="s">
        <v>740</v>
      </c>
      <c r="E257" s="130" t="s">
        <v>723</v>
      </c>
      <c r="F257" s="130" t="s">
        <v>723</v>
      </c>
      <c r="G257" s="369">
        <v>164.5</v>
      </c>
      <c r="H257" s="369">
        <v>169.5</v>
      </c>
      <c r="I257" s="151">
        <f>+G257+H257</f>
        <v>334</v>
      </c>
      <c r="J257" s="152">
        <f>+TRUNC(I257/2/$I$254,5)</f>
        <v>0.57586000000000004</v>
      </c>
      <c r="K257" s="447">
        <f>IFERROR(RANK(I257,$I$256:$I$265,0),"")</f>
        <v>2</v>
      </c>
      <c r="L257" s="449"/>
      <c r="M257" s="449"/>
      <c r="N257" s="449"/>
      <c r="O257" s="450"/>
      <c r="P257" s="450"/>
      <c r="Q257" s="451"/>
      <c r="R257" s="452"/>
      <c r="S257" s="448"/>
      <c r="T257" s="448"/>
      <c r="U257" s="448"/>
      <c r="V257" s="448"/>
      <c r="W257" s="448"/>
      <c r="X257" s="448"/>
      <c r="Y257" s="448"/>
      <c r="Z257" s="448"/>
      <c r="AA257" s="448"/>
      <c r="AB257" s="448"/>
    </row>
    <row r="258" spans="1:28" ht="15.6" x14ac:dyDescent="0.3">
      <c r="A258" s="1">
        <f t="shared" si="39"/>
        <v>3</v>
      </c>
      <c r="B258" s="128">
        <f t="shared" si="47"/>
        <v>3</v>
      </c>
      <c r="C258" s="138" t="s">
        <v>80</v>
      </c>
      <c r="D258" s="130" t="s">
        <v>807</v>
      </c>
      <c r="E258" s="130" t="s">
        <v>808</v>
      </c>
      <c r="F258" s="130" t="s">
        <v>808</v>
      </c>
      <c r="G258" s="369">
        <v>158</v>
      </c>
      <c r="H258" s="369">
        <v>168.5</v>
      </c>
      <c r="I258" s="151">
        <f>+G258+H258</f>
        <v>326.5</v>
      </c>
      <c r="J258" s="152">
        <f>+TRUNC(I258/2/$I$254,5)</f>
        <v>0.56293000000000004</v>
      </c>
      <c r="K258" s="447">
        <f>IFERROR(RANK(I258,$I$256:$I$265,0),"")</f>
        <v>3</v>
      </c>
      <c r="L258" s="449"/>
      <c r="M258" s="449"/>
      <c r="N258" s="449"/>
      <c r="O258" s="450"/>
      <c r="P258" s="450"/>
      <c r="Q258" s="451"/>
      <c r="R258" s="452"/>
      <c r="S258" s="448"/>
      <c r="T258" s="448"/>
      <c r="U258" s="448"/>
      <c r="V258" s="448"/>
      <c r="W258" s="448"/>
      <c r="X258" s="448"/>
      <c r="Y258" s="448"/>
      <c r="Z258" s="448"/>
      <c r="AA258" s="448"/>
      <c r="AB258" s="448"/>
    </row>
    <row r="259" spans="1:28" hidden="1" x14ac:dyDescent="0.25">
      <c r="A259" s="1">
        <f t="shared" ref="A259:A265" si="48">K259</f>
        <v>4</v>
      </c>
      <c r="B259" s="128">
        <f t="shared" si="47"/>
        <v>4</v>
      </c>
      <c r="C259" s="95"/>
      <c r="D259" s="101"/>
      <c r="E259" s="101"/>
      <c r="F259" s="101"/>
      <c r="G259" s="90"/>
      <c r="H259" s="90"/>
      <c r="I259" s="85">
        <f>+G259+H259</f>
        <v>0</v>
      </c>
      <c r="J259" s="92">
        <f>+TRUNC(I259/2/$I$254,5)</f>
        <v>0</v>
      </c>
      <c r="K259" s="446">
        <f t="shared" ref="K259:K265" si="49">IFERROR(RANK(I259,$I$256:$I$265,0),"")</f>
        <v>4</v>
      </c>
      <c r="L259" s="448"/>
      <c r="M259" s="448"/>
      <c r="N259" s="448"/>
      <c r="O259" s="448"/>
      <c r="P259" s="448"/>
      <c r="Q259" s="448"/>
      <c r="R259" s="448"/>
      <c r="S259" s="448"/>
      <c r="T259" s="448"/>
      <c r="U259" s="448"/>
      <c r="V259" s="448"/>
      <c r="W259" s="448"/>
      <c r="X259" s="448"/>
      <c r="Y259" s="448"/>
      <c r="Z259" s="448"/>
      <c r="AA259" s="448"/>
      <c r="AB259" s="448"/>
    </row>
    <row r="260" spans="1:28" hidden="1" x14ac:dyDescent="0.25">
      <c r="A260" s="1">
        <f t="shared" si="48"/>
        <v>4</v>
      </c>
      <c r="B260" s="128">
        <f t="shared" si="47"/>
        <v>5</v>
      </c>
      <c r="C260" s="95"/>
      <c r="D260" s="108"/>
      <c r="E260" s="110"/>
      <c r="F260" s="108"/>
      <c r="G260" s="90"/>
      <c r="H260" s="90"/>
      <c r="I260" s="85">
        <f t="shared" ref="I260:I265" si="50">+G260+H260</f>
        <v>0</v>
      </c>
      <c r="J260" s="92">
        <f t="shared" ref="J260:J265" si="51">+TRUNC(I260/2/$I$254,5)</f>
        <v>0</v>
      </c>
      <c r="K260" s="446">
        <f t="shared" si="49"/>
        <v>4</v>
      </c>
      <c r="L260" s="448"/>
      <c r="M260" s="448"/>
      <c r="N260" s="448"/>
      <c r="O260" s="448"/>
      <c r="P260" s="448"/>
      <c r="Q260" s="448"/>
      <c r="R260" s="448"/>
      <c r="S260" s="448"/>
      <c r="T260" s="448"/>
      <c r="U260" s="448"/>
      <c r="V260" s="448"/>
      <c r="W260" s="448"/>
      <c r="X260" s="448"/>
      <c r="Y260" s="448"/>
      <c r="Z260" s="448"/>
      <c r="AA260" s="448"/>
      <c r="AB260" s="448"/>
    </row>
    <row r="261" spans="1:28" hidden="1" x14ac:dyDescent="0.25">
      <c r="A261" s="1">
        <f t="shared" si="48"/>
        <v>4</v>
      </c>
      <c r="B261" s="128">
        <f t="shared" si="47"/>
        <v>6</v>
      </c>
      <c r="C261" s="95"/>
      <c r="D261" s="108"/>
      <c r="E261" s="108"/>
      <c r="F261" s="108"/>
      <c r="G261" s="90"/>
      <c r="H261" s="90"/>
      <c r="I261" s="85">
        <f t="shared" si="50"/>
        <v>0</v>
      </c>
      <c r="J261" s="92">
        <f t="shared" si="51"/>
        <v>0</v>
      </c>
      <c r="K261" s="446">
        <f t="shared" si="49"/>
        <v>4</v>
      </c>
      <c r="L261" s="448"/>
      <c r="M261" s="448"/>
      <c r="N261" s="448"/>
      <c r="O261" s="448"/>
      <c r="P261" s="448"/>
      <c r="Q261" s="448"/>
      <c r="R261" s="448"/>
      <c r="S261" s="448"/>
      <c r="T261" s="448"/>
      <c r="U261" s="448"/>
      <c r="V261" s="448"/>
      <c r="W261" s="448"/>
      <c r="X261" s="448"/>
      <c r="Y261" s="448"/>
      <c r="Z261" s="448"/>
      <c r="AA261" s="448"/>
      <c r="AB261" s="448"/>
    </row>
    <row r="262" spans="1:28" hidden="1" x14ac:dyDescent="0.25">
      <c r="A262" s="1">
        <f t="shared" si="48"/>
        <v>4</v>
      </c>
      <c r="B262" s="128">
        <f t="shared" si="47"/>
        <v>7</v>
      </c>
      <c r="C262" s="95"/>
      <c r="D262" s="112"/>
      <c r="E262" s="112"/>
      <c r="F262" s="112"/>
      <c r="G262" s="100"/>
      <c r="H262" s="100"/>
      <c r="I262" s="85">
        <f t="shared" si="50"/>
        <v>0</v>
      </c>
      <c r="J262" s="92">
        <f t="shared" si="51"/>
        <v>0</v>
      </c>
      <c r="K262" s="87">
        <f t="shared" si="49"/>
        <v>4</v>
      </c>
    </row>
    <row r="263" spans="1:28" hidden="1" x14ac:dyDescent="0.25">
      <c r="A263" s="1">
        <f t="shared" si="48"/>
        <v>4</v>
      </c>
      <c r="B263" s="128">
        <f t="shared" si="47"/>
        <v>8</v>
      </c>
      <c r="C263" s="95"/>
      <c r="D263" s="112"/>
      <c r="E263" s="112"/>
      <c r="F263" s="112"/>
      <c r="G263" s="100"/>
      <c r="H263" s="100"/>
      <c r="I263" s="85">
        <f t="shared" si="50"/>
        <v>0</v>
      </c>
      <c r="J263" s="92">
        <f t="shared" si="51"/>
        <v>0</v>
      </c>
      <c r="K263" s="87">
        <f t="shared" si="49"/>
        <v>4</v>
      </c>
    </row>
    <row r="264" spans="1:28" hidden="1" x14ac:dyDescent="0.25">
      <c r="A264" s="1">
        <f t="shared" si="48"/>
        <v>4</v>
      </c>
      <c r="B264" s="128">
        <f t="shared" si="47"/>
        <v>9</v>
      </c>
      <c r="C264" s="95"/>
      <c r="D264" s="112"/>
      <c r="E264" s="112"/>
      <c r="F264" s="112"/>
      <c r="G264" s="100"/>
      <c r="H264" s="100"/>
      <c r="I264" s="85">
        <f t="shared" si="50"/>
        <v>0</v>
      </c>
      <c r="J264" s="92">
        <f t="shared" si="51"/>
        <v>0</v>
      </c>
      <c r="K264" s="87">
        <f t="shared" si="49"/>
        <v>4</v>
      </c>
    </row>
    <row r="265" spans="1:28" hidden="1" x14ac:dyDescent="0.25">
      <c r="A265" s="1">
        <f t="shared" si="48"/>
        <v>4</v>
      </c>
      <c r="B265" s="128">
        <f t="shared" si="47"/>
        <v>10</v>
      </c>
      <c r="C265" s="95"/>
      <c r="D265" s="112"/>
      <c r="E265" s="112"/>
      <c r="F265" s="112"/>
      <c r="G265" s="100"/>
      <c r="H265" s="100"/>
      <c r="I265" s="85">
        <f t="shared" si="50"/>
        <v>0</v>
      </c>
      <c r="J265" s="92">
        <f t="shared" si="51"/>
        <v>0</v>
      </c>
      <c r="K265" s="87">
        <f t="shared" si="49"/>
        <v>4</v>
      </c>
    </row>
    <row r="267" spans="1:28" ht="16.2" thickBot="1" x14ac:dyDescent="0.35">
      <c r="C267" s="20"/>
      <c r="E267" s="52"/>
      <c r="F267" s="63" t="s">
        <v>96</v>
      </c>
      <c r="G267" s="53"/>
      <c r="H267" s="53"/>
      <c r="I267" s="54"/>
      <c r="J267" s="55"/>
      <c r="K267" s="56"/>
    </row>
    <row r="268" spans="1:28" ht="16.2" thickTop="1" x14ac:dyDescent="0.3">
      <c r="C268" s="20"/>
      <c r="D268" s="61"/>
      <c r="E268" s="66"/>
      <c r="F268" s="36" t="s">
        <v>18</v>
      </c>
      <c r="G268" s="34" t="s">
        <v>19</v>
      </c>
      <c r="H268" s="34" t="s">
        <v>20</v>
      </c>
      <c r="I268" s="34" t="s">
        <v>6</v>
      </c>
      <c r="J268" s="117"/>
      <c r="K268" s="35" t="s">
        <v>8</v>
      </c>
    </row>
    <row r="269" spans="1:28" ht="15.6" x14ac:dyDescent="0.3">
      <c r="C269" s="20"/>
      <c r="D269" s="52"/>
      <c r="E269" s="64"/>
      <c r="F269" s="137" t="s">
        <v>80</v>
      </c>
      <c r="G269" s="239">
        <v>385.5</v>
      </c>
      <c r="H269" s="239">
        <v>326.5</v>
      </c>
      <c r="I269" s="385">
        <f>+H269+G269</f>
        <v>712</v>
      </c>
      <c r="J269" s="375"/>
      <c r="K269" s="338">
        <v>1</v>
      </c>
    </row>
    <row r="270" spans="1:28" ht="15.6" x14ac:dyDescent="0.3">
      <c r="C270" s="20"/>
      <c r="D270" s="52"/>
      <c r="E270" s="65"/>
      <c r="F270" s="137" t="s">
        <v>115</v>
      </c>
      <c r="G270" s="239">
        <v>362</v>
      </c>
      <c r="H270" s="239">
        <v>334</v>
      </c>
      <c r="I270" s="385">
        <f>+H270+G270</f>
        <v>696</v>
      </c>
      <c r="J270" s="375"/>
      <c r="K270" s="338">
        <v>2</v>
      </c>
    </row>
  </sheetData>
  <sheetProtection insertRows="0" sort="0" autoFilter="0"/>
  <sortState xmlns:xlrd2="http://schemas.microsoft.com/office/spreadsheetml/2017/richdata2" ref="C117:K122">
    <sortCondition descending="1" ref="I117:I122"/>
  </sortState>
  <mergeCells count="1">
    <mergeCell ref="C1:K1"/>
  </mergeCells>
  <dataValidations count="1">
    <dataValidation type="list" allowBlank="1" showInputMessage="1" showErrorMessage="1" errorTitle="Not on the list" promptTitle="Select from Drop down list" sqref="C7 C44 C83" xr:uid="{00000000-0002-0000-0300-000000000000}">
      <formula1>$AE$2:$AE$9</formula1>
    </dataValidation>
  </dataValidations>
  <pageMargins left="0.70866141732283472" right="0.70866141732283472" top="0.74803149606299213" bottom="0.74803149606299213" header="0.31496062992125984" footer="0.31496062992125984"/>
  <pageSetup paperSize="9" scale="54" fitToHeight="0" orientation="portrait" horizontalDpi="4294967293" verticalDpi="4294967293" r:id="rId1"/>
  <rowBreaks count="1" manualBreakCount="1">
    <brk id="210" min="2" max="10"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Not on the list" promptTitle="Select from Drop down list" xr:uid="{00000000-0002-0000-0300-000001000000}">
          <x14:formula1>
            <xm:f>'Index + Adults'!$AE$2:$AE$9</xm:f>
          </x14:formula1>
          <xm:sqref>C9:C36 F75:F77 C161:C178 C123:C146 C48:C70 C93:C112 C215:C224 C192:C203 C231:C238 C259:C265 F269:F270 F243:F244 F208:F209 F151:F154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37</vt:i4>
      </vt:variant>
    </vt:vector>
  </HeadingPairs>
  <TitlesOfParts>
    <vt:vector size="41" baseType="lpstr">
      <vt:lpstr>Instructions for Use</vt:lpstr>
      <vt:lpstr>Index + Adults</vt:lpstr>
      <vt:lpstr>Juniors &amp; Para</vt:lpstr>
      <vt:lpstr>Children &amp; Pony Rider</vt:lpstr>
      <vt:lpstr>Adult_Advanced</vt:lpstr>
      <vt:lpstr>Adult_Big_Tour</vt:lpstr>
      <vt:lpstr>Adult_Elem_Med</vt:lpstr>
      <vt:lpstr>Adult_Elementary</vt:lpstr>
      <vt:lpstr>Adult_Medium</vt:lpstr>
      <vt:lpstr>Adult_Medium_Tour</vt:lpstr>
      <vt:lpstr>Adult_Novice</vt:lpstr>
      <vt:lpstr>Adult_Prelim</vt:lpstr>
      <vt:lpstr>Adult_Small_Tour</vt:lpstr>
      <vt:lpstr>Children_Elem___Medium</vt:lpstr>
      <vt:lpstr>Children_Elementary</vt:lpstr>
      <vt:lpstr>Children_Medium</vt:lpstr>
      <vt:lpstr>Childrens_Novice</vt:lpstr>
      <vt:lpstr>Childrens_Prelim</vt:lpstr>
      <vt:lpstr>'Juniors &amp; Para'!Junior_Advanced</vt:lpstr>
      <vt:lpstr>'Juniors &amp; Para'!Junior_Elem_Med</vt:lpstr>
      <vt:lpstr>'Juniors &amp; Para'!Junior_Elementary</vt:lpstr>
      <vt:lpstr>'Juniors &amp; Para'!Junior_Medium</vt:lpstr>
      <vt:lpstr>'Juniors &amp; Para'!Junior_Novice</vt:lpstr>
      <vt:lpstr>'Juniors &amp; Para'!Junior_Prelim</vt:lpstr>
      <vt:lpstr>'Juniors &amp; Para'!Junior_Small_Tour</vt:lpstr>
      <vt:lpstr>Para_Equestrian_Grade_1__formerly_Grade_1a</vt:lpstr>
      <vt:lpstr>Para_Equestrian_Grade_II__formerly_Grade_1b</vt:lpstr>
      <vt:lpstr>Para_Equestrian_Grade_III__formerly_Grade_II</vt:lpstr>
      <vt:lpstr>Para_Equestrian_Grade_IV__formerly_Grade_III</vt:lpstr>
      <vt:lpstr>Para_Equestrian_Grade_V__formerly_Grade_IV</vt:lpstr>
      <vt:lpstr>Pony_Rider_Elem___Medium</vt:lpstr>
      <vt:lpstr>Pony_Rider_Elementary</vt:lpstr>
      <vt:lpstr>Pony_Rider_Medium</vt:lpstr>
      <vt:lpstr>Pony_Rider_Novice</vt:lpstr>
      <vt:lpstr>Pony_Rider_Prelim</vt:lpstr>
      <vt:lpstr>'Children &amp; Pony Rider'!Print_Area</vt:lpstr>
      <vt:lpstr>'Index + Adults'!Print_Area</vt:lpstr>
      <vt:lpstr>'Instructions for Use'!Print_Area</vt:lpstr>
      <vt:lpstr>'Juniors &amp; Para'!Print_Area</vt:lpstr>
      <vt:lpstr>'Children &amp; Pony Rider'!Print_Titles</vt:lpstr>
      <vt:lpstr>'Index + Adults'!Print_Titles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Hunter</dc:creator>
  <cp:lastModifiedBy>Madeleindb De beer</cp:lastModifiedBy>
  <cp:lastPrinted>2021-05-29T03:37:20Z</cp:lastPrinted>
  <dcterms:created xsi:type="dcterms:W3CDTF">2018-07-07T11:44:43Z</dcterms:created>
  <dcterms:modified xsi:type="dcterms:W3CDTF">2021-10-05T12:53:36Z</dcterms:modified>
</cp:coreProperties>
</file>